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autoCompressPictures="0" defaultThemeVersion="124226"/>
  <bookViews>
    <workbookView xWindow="105" yWindow="-75" windowWidth="15480" windowHeight="9120" tabRatio="534"/>
  </bookViews>
  <sheets>
    <sheet name="User Interface" sheetId="1" r:id="rId1"/>
    <sheet name="Mortgage Inputs" sheetId="8" r:id="rId2"/>
    <sheet name="Payments for mortgage" sheetId="9" r:id="rId3"/>
    <sheet name="Tax Rates" sheetId="5" r:id="rId4"/>
    <sheet name="Assumptions and Sources" sheetId="2" r:id="rId5"/>
    <sheet name="Child data" sheetId="11" r:id="rId6"/>
    <sheet name="Retirement Notes 1" sheetId="10" r:id="rId7"/>
    <sheet name="Retirement Notes 2" sheetId="4" r:id="rId8"/>
    <sheet name="Stock Market" sheetId="6" r:id="rId9"/>
    <sheet name="Payments per mo. OLD" sheetId="12" r:id="rId10"/>
  </sheets>
  <externalReferences>
    <externalReference r:id="rId11"/>
    <externalReference r:id="rId12"/>
  </externalReferences>
  <definedNames>
    <definedName name="_1_Year_Treasury_Bill_Rate" localSheetId="1">'Mortgage Inputs'!$B$8:$B$506</definedName>
    <definedName name="_ZF100" localSheetId="2">'Payments for mortgage'!$C$2+"Fixed IRR"+"%"+517+517+473+-1+29+284+488+2+6+"-"+"+"+2.6+50+2+4+95+0.00400000000000001+5+2+"-"+"+"+-1+-1+0</definedName>
    <definedName name="_ZF100" localSheetId="9">'Payments per mo. OLD'!$C$2+"Fixed IRR"+"%"+517+517+473+-1+29+284+488+2+6+"-"+"+"+2.6+50+2+4+95+0.00400000000000001+5+2+"-"+"+"+-1+-1+0</definedName>
    <definedName name="_ZF101" localSheetId="2">'Payments for mortgage'!#REF!+"1 ARM IRR"+"%"+517+517+473+-4+488+281+947+2+6+"-"+"+"+2.6+50+2+4+95+0.00388409950758461+5+2+"-"+"+"+-1+-1+0</definedName>
    <definedName name="_ZF101" localSheetId="9">'Payments per mo. OLD'!#REF!+"1 ARM IRR"+"%"+517+517+473+-4+488+281+947+2+6+"-"+"+"+2.6+50+2+4+95+0.00388409950758461+5+2+"-"+"+"+-1+-1+0</definedName>
    <definedName name="_ZF102" localSheetId="2">'Payments for mortgage'!#REF!+"3 ARM IRR"+"%"+517+517+473+257+37+542+496+2+6+"-"+"+"+2.6+50+2+4+95+0.00360003441125076+5+2+"-"+"+"+-1+-1+0</definedName>
    <definedName name="_ZF102" localSheetId="9">'Payments per mo. OLD'!#REF!+"3 ARM IRR"+"%"+517+517+473+257+37+542+496+2+6+"-"+"+"+2.6+50+2+4+95+0.00360003441125076+5+2+"-"+"+"+-1+-1+0</definedName>
    <definedName name="_ZF103" localSheetId="2">'Payments for mortgage'!#REF!+"5 ARM IRR"+""+517+517+473+257+495+542+954+2+6+"-"+"+"+2.6+50+2+4+95+0.00347756746712917+5+2+"-"+"+"+-1+-1+0</definedName>
    <definedName name="_ZF103" localSheetId="9">'Payments per mo. OLD'!#REF!+"5 ARM IRR"+""+517+517+473+257+495+542+954+2+6+"-"+"+"+2.6+50+2+4+95+0.00347756746712917+5+2+"-"+"+"+-1+-1+0</definedName>
    <definedName name="_ZF104" localSheetId="2">'Payments for mortgage'!#REF!+"7 ARM IRR"+"%"+517+517+473+496+41+781+500+2+6+"-"+"+"+2.6+50+2+4+95+0.00347416802020538+5+2+"-"+"+"+-1+-1+0</definedName>
    <definedName name="_ZF104" localSheetId="9">'Payments per mo. OLD'!#REF!+"7 ARM IRR"+"%"+517+517+473+496+41+781+500+2+6+"-"+"+"+2.6+50+2+4+95+0.00347416802020538+5+2+"-"+"+"+-1+-1+0</definedName>
    <definedName name="_ZF105" localSheetId="2">'Payments for mortgage'!#REF!+"10 ARM IRR"+"%"+517+517+473+495+499+780+958+2+6+"-"+"+"+2.6+50+2+4+95+0.00353929507596607+5+2+"-"+"+"+-1+-1+0</definedName>
    <definedName name="_ZF105" localSheetId="9">'Payments per mo. OLD'!#REF!+"10 ARM IRR"+"%"+517+517+473+495+499+780+958+2+6+"-"+"+"+2.6+50+2+4+95+0.00353929507596607+5+2+"-"+"+"+-1+-1+0</definedName>
    <definedName name="Data" localSheetId="1">'Mortgage Inputs'!$B$9:$B$506</definedName>
    <definedName name="HeadOfHousehold">'Tax Rates'!$E$4</definedName>
    <definedName name="MarriedFilingJointly">'Tax Rates'!$C$4</definedName>
    <definedName name="MarriedFilingSeparately">'Tax Rates'!$D$4</definedName>
    <definedName name="Single">'Tax Rates'!$B$4</definedName>
    <definedName name="solver_adj" localSheetId="0" hidden="1">'User Interface'!$I$14:$AB$14,'User Interface'!$I$18:$AB$18,'User Interface'!$I$28:$AB$28,'User Interface'!$I$35:$AB$35,'User Interface'!$I$43:$AB$43,'User Interface'!$I$52:$AB$52,'User Interface'!$I$60:$T$60</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hs1" localSheetId="0" hidden="1">'User Interface'!$AC$52</definedName>
    <definedName name="solver_lhs10" localSheetId="0" hidden="1">'User Interface'!$I$60:$T$60</definedName>
    <definedName name="solver_lhs11" localSheetId="0" hidden="1">'User Interface'!$AC$60</definedName>
    <definedName name="solver_lhs12" localSheetId="0" hidden="1">'User Interface'!$AC$60</definedName>
    <definedName name="solver_lhs13" localSheetId="0" hidden="1">'User Interface'!$AC$32</definedName>
    <definedName name="solver_lhs14" localSheetId="0" hidden="1">'User Interface'!$AC$40</definedName>
    <definedName name="solver_lhs15" localSheetId="0" hidden="1">'User Interface'!$I$32:$AB$32</definedName>
    <definedName name="solver_lhs2" localSheetId="0" hidden="1">'User Interface'!$I$14:$AB$14</definedName>
    <definedName name="solver_lhs3" localSheetId="0" hidden="1">'User Interface'!$AC$43</definedName>
    <definedName name="solver_lhs4" localSheetId="0" hidden="1">'User Interface'!$I$18:$AB$18</definedName>
    <definedName name="solver_lhs5" localSheetId="0" hidden="1">'User Interface'!$I$28:$AB$28</definedName>
    <definedName name="solver_lhs6" localSheetId="0" hidden="1">'User Interface'!$I$43:$AB$43</definedName>
    <definedName name="solver_lhs7" localSheetId="0" hidden="1">'User Interface'!$I$52:$AB$52</definedName>
    <definedName name="solver_lhs8" localSheetId="0" hidden="1">'User Interface'!$I$35:$AB$35</definedName>
    <definedName name="solver_lhs9" localSheetId="0" hidden="1">'User Interface'!$AC$35</definedName>
    <definedName name="solver_lin" localSheetId="0" hidden="1">1</definedName>
    <definedName name="solver_neg" localSheetId="0" hidden="1">1</definedName>
    <definedName name="solver_num" localSheetId="0" hidden="1">11</definedName>
    <definedName name="solver_nwt" localSheetId="0" hidden="1">1</definedName>
    <definedName name="solver_opt" localSheetId="0" hidden="1">'User Interface'!$G$66</definedName>
    <definedName name="solver_pre" localSheetId="0" hidden="1">0.000001</definedName>
    <definedName name="solver_rel1" localSheetId="0" hidden="1">2</definedName>
    <definedName name="solver_rel10" localSheetId="0" hidden="1">3</definedName>
    <definedName name="solver_rel11" localSheetId="0" hidden="1">2</definedName>
    <definedName name="solver_rel12" localSheetId="0" hidden="1">2</definedName>
    <definedName name="solver_rel13" localSheetId="0" hidden="1">2</definedName>
    <definedName name="solver_rel14" localSheetId="0" hidden="1">2</definedName>
    <definedName name="solver_rel15" localSheetId="0" hidden="1">3</definedName>
    <definedName name="solver_rel2" localSheetId="0" hidden="1">3</definedName>
    <definedName name="solver_rel3" localSheetId="0" hidden="1">2</definedName>
    <definedName name="solver_rel4" localSheetId="0" hidden="1">3</definedName>
    <definedName name="solver_rel5" localSheetId="0" hidden="1">3</definedName>
    <definedName name="solver_rel6" localSheetId="0" hidden="1">3</definedName>
    <definedName name="solver_rel7" localSheetId="0" hidden="1">3</definedName>
    <definedName name="solver_rel8" localSheetId="0" hidden="1">3</definedName>
    <definedName name="solver_rel9" localSheetId="0" hidden="1">2</definedName>
    <definedName name="solver_rhs1" localSheetId="0" hidden="1">'User Interface'!$AD$48</definedName>
    <definedName name="solver_rhs10" localSheetId="0" hidden="1">'User Interface'!$I$63:$T$63</definedName>
    <definedName name="solver_rhs11" localSheetId="0" hidden="1">'User Interface'!$AD$57</definedName>
    <definedName name="solver_rhs12" localSheetId="0" hidden="1">'User Interface'!$AC$57</definedName>
    <definedName name="solver_rhs13" localSheetId="0" hidden="1">'User Interface'!$AC$35</definedName>
    <definedName name="solver_rhs14" localSheetId="0" hidden="1">'User Interface'!$AC$43</definedName>
    <definedName name="solver_rhs15" localSheetId="0" hidden="1">'User Interface'!$I$67:$AB$67</definedName>
    <definedName name="solver_rhs2" localSheetId="0" hidden="1">'User Interface'!$I$16:$AB$16</definedName>
    <definedName name="solver_rhs3" localSheetId="0" hidden="1">'User Interface'!$AD$40</definedName>
    <definedName name="solver_rhs4" localSheetId="0" hidden="1">'User Interface'!$I$20:$AB$20</definedName>
    <definedName name="solver_rhs5" localSheetId="0" hidden="1">'User Interface'!$I$30:$AB$30</definedName>
    <definedName name="solver_rhs6" localSheetId="0" hidden="1">'User Interface'!$I$46:$AB$46</definedName>
    <definedName name="solver_rhs7" localSheetId="0" hidden="1">'User Interface'!$I$55:$AB$55</definedName>
    <definedName name="solver_rhs8" localSheetId="0" hidden="1">'User Interface'!$I$38:$AB$38</definedName>
    <definedName name="solver_rhs9" localSheetId="0" hidden="1">'User Interface'!$AD$32</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ax">'Tax Rates'!$B$4:$E$4</definedName>
    <definedName name="ZA0" localSheetId="1">"Crystal Ball Data : Ver. 5.2"</definedName>
    <definedName name="ZA0" localSheetId="2">"Crystal Ball Data : Ver. 5.2"</definedName>
    <definedName name="ZA0" localSheetId="9">"Crystal Ball Data : Ver. 5.2"</definedName>
    <definedName name="ZA0A" localSheetId="1">0+105</definedName>
    <definedName name="ZA0C" localSheetId="1">0+0</definedName>
    <definedName name="ZA0D" localSheetId="1">0+0</definedName>
    <definedName name="ZA0F" localSheetId="1">0+101</definedName>
    <definedName name="ZA0F" localSheetId="2">6+105</definedName>
    <definedName name="ZA0F" localSheetId="9">6+105</definedName>
    <definedName name="ZA0T" localSheetId="1">35798986+0</definedName>
    <definedName name="ZA0T" localSheetId="2">473806+0</definedName>
    <definedName name="ZA0T" localSheetId="9">473806+0</definedName>
    <definedName name="ZA100AA" localSheetId="1">2+1+-0.2152+2+1+-0.116979+2+1+-0.108228+2+1+-0.09866+2+1+-0.0903+2+1+-0.089058+2+1+-0.088921+2+1+-0.082839+2+1+-0.0822+2+1+-0.0819+2+1+-0.075913+2+1+-0.074348+8</definedName>
    <definedName name="ZA100AB" localSheetId="1">2+1+-0.0671+2+1+-0.065868+2+1+-0.06557+2+1+-0.059642+2+1+-0.0569+2+1+-0.0554+2+1+-0.05471+2+1+-0.0534+2+1+-0.0512+2+1+-0.0502+2+1+-0.0492+2+1+-0.048939+8</definedName>
    <definedName name="ZA100AC" localSheetId="1">2+1+-0.048204+2+1+-0.0457+2+1+-0.04479+2+1+-0.0438+2+1+-0.041537+2+1+-0.04037+2+1+-0.03992+2+1+-0.039455+2+1+-0.037348+2+1+-0.036748+2+1+-0.033267+2+1+-0.0331+8</definedName>
    <definedName name="ZA100AD" localSheetId="1">2+1+-0.032804+2+1+-0.0328+2+1+-0.0321+2+1+-0.031787+2+1+-0.03151+2+1+-0.0313+2+1+-0.0302+2+1+-0.0288+2+1+-0.02839+2+1+-0.027239+2+1+-0.0265+2+1+-0.0264+8</definedName>
    <definedName name="ZA100AE" localSheetId="1">2+1+-0.0249+2+1+-0.0247+2+1+-0.0233+2+1+-0.022+2+1+-0.021721+2+1+-0.0215+2+1+-0.0213+2+1+-0.020553+2+1+-0.020542+2+1+-0.017722+2+1+-0.0174+2+1+-0.01682+8</definedName>
    <definedName name="ZA100AF" localSheetId="1">2+1+-0.0164+2+1+-0.0163+2+1+-0.016146+2+1+-0.015925+2+1+-0.015241+2+1+-0.015113+2+1+-0.015107+2+1+-0.014974+2+1+-0.014423+2+1+-0.0143+2+1+-0.0142+2+1+-0.013929+8</definedName>
    <definedName name="ZA100AG" localSheetId="1">2+1+-0.0134+2+1+-0.01326+2+1+-0.01285+2+1+-0.0124+2+1+-0.011881+2+1+-0.0101+2+1+-0.009896+2+1+-0.009738+2+1+-0.009645+2+1+-0.0088+2+1+-0.008508+2+1+-0.008+8</definedName>
    <definedName name="ZA100AH" localSheetId="1">2+1+-0.00731+2+1+-0.007+2+1+-0.006837+2+1+-0.0065+2+2+-0.0061+2+1+-0.006+2+1+-0.0058+2+1+-0.005554+2+1+-0.0054+2+1+-0.0052+2+1+-0.005145+2+1+-0.004821+8</definedName>
    <definedName name="ZA100AI" localSheetId="1">2+1+-0.004+2+1+-0.0039+2+1+-0.0037+2+1+-0.003601+2+2+-0.0032+2+1+-0.0026+2+1+-0.000914+2+1+-0.000179+2+1+0.000016+2+1+0.0002+2+1+0.000277+2+1+0.0007+8</definedName>
    <definedName name="ZA100AJ" localSheetId="1">2+1+0.001372+2+1+0.001411+2+1+0.0018+2+1+0.001864+2+1+0.002108+2+1+0.00253+2+1+0.0026+2+1+0.002653+2+1+0.0028+2+1+0.003017+2+1+0.00307+2+1+0.00361+8</definedName>
    <definedName name="ZA100AK" localSheetId="1">2+1+0.00364+2+1+0.0044+2+1+0.004798+2+1+0.00569+2+1+0.0062+2+1+0.0069+2+1+0.007225+2+1+0.0078+2+1+0.0103+2+1+0.010674+2+1+0.0108+2+1+0.01095+8</definedName>
    <definedName name="ZA100AL" localSheetId="1">2+1+0.011+2+1+0.0129+2+1+0.01311+2+1+0.013114+2+1+0.0136+2+1+0.013632+2+1+0.0137+2+1+0.01408+2+1+0.0159+2+1+0.0166+2+1+0.017+2+1+0.0171+8</definedName>
    <definedName name="ZA100AM" localSheetId="1">2+1+0.017189+2+1+0.0173+2+1+0.0181+2+1+0.018341+2+1+0.01865+2+1+0.01921+2+1+0.0193+2+1+0.019395+2+2+0.0208+2+1+0.021919+2+1+0.0221+2+1+0.0233+8</definedName>
    <definedName name="ZA100AN" localSheetId="1">2+1+0.0235+2+2+0.0236+2+1+0.023655+2+1+0.0238+2+1+0.024653+2+1+0.0253+2+1+0.0256+2+1+0.02599+2+1+0.026+2+1+0.0263+2+1+0.0272+2+1+0.0273+8</definedName>
    <definedName name="ZA100AO" localSheetId="1">2+1+0.0274+2+1+0.027608+2+1+0.02806+2+1+0.02957+2+1+0.029921+2+1+0.031334+2+1+0.032584+2+1+0.033999+2+1+0.034715+2+1+0.0348+2+1+0.0365+2+1+0.036994+8</definedName>
    <definedName name="ZA100AP" localSheetId="1">2+1+0.037683+2+1+0.038+2+1+0.0382+2+1+0.038243+2+1+0.0385+2+1+0.03911+2+1+0.039421+2+1+0.0402+2+1+0.04099+2+1+0.041222+2+1+0.0413+2+1+0.0414+8</definedName>
    <definedName name="ZA100AQ" localSheetId="1">2+1+0.041535+2+1+0.041888+2+1+0.04214+2+1+0.0424+2+1+0.0427+2+1+0.042723+2+1+0.0428+2+1+0.04293+2+1+0.0438+2+1+0.0441+2+1+0.0442+2+1+0.0447+8</definedName>
    <definedName name="ZA100AR" localSheetId="1">2+1+0.046188+2+1+0.0464+2+1+0.0467+2+1+0.0468+2+1+0.047+2+1+0.047482+2+1+0.049304+2+1+0.0498+2+1+0.0499+2+1+0.050457+2+1+0.050859+2+1+0.050865+8</definedName>
    <definedName name="ZA100AS" localSheetId="1">2+1+0.05141+2+1+0.0516+2+1+0.0528+2+1+0.053574+2+1+0.053967+2+1+0.0549+2+1+0.0554+2+1+0.0556+2+1+0.055951+2+1+0.05621+2+1+0.05751+2+1+0.058372+8</definedName>
    <definedName name="ZA100AT" localSheetId="1">2+1+0.058574+2+1+0.06103+2+1+0.06106+2+1+0.0615+2+1+0.06367+2+1+0.0644+2+1+0.06742+2+1+0.0676+2+2+0.0716+2+1+0.0723+2+1+0.0738+2+1+0.0748+8</definedName>
    <definedName name="ZA100AU" localSheetId="1">2+1+0.07522+2+1+0.0758+2+1+0.0761+2+1+0.0768+2+1+0.087008+2+1+0.087669+2+1+0.0898+2+1+0.0975+2+1+0.10953+2+1+0.1125+2+1+0.1126+2+1+0.119925+8</definedName>
    <definedName name="ZA100AV" localSheetId="1">2+1+0.125146+2+1+0.1267+2+1+0.1343+2+1+0.165722+9</definedName>
    <definedName name="ZA101AA" localSheetId="1">2+1+-0.2152+2+1+-0.116979+2+1+-0.108228+2+1+-0.09866+2+1+-0.0903+2+1+-0.089058+2+1+-0.088921+2+1+-0.082839+2+1+-0.0822+2+1+-0.0819+2+1+-0.075913+2+1+-0.074348+8</definedName>
    <definedName name="ZA101AB" localSheetId="1">2+1+-0.0671+2+1+-0.065868+2+1+-0.06557+2+1+-0.059642+2+1+-0.0569+2+1+-0.0554+2+1+-0.05471+2+1+-0.0534+2+1+-0.0512+2+1+-0.0502+2+1+-0.0492+2+1+-0.048939+8</definedName>
    <definedName name="ZA101AC" localSheetId="1">2+1+-0.048204+2+1+-0.0457+2+1+-0.04479+2+1+-0.0438+2+1+-0.041537+2+1+-0.04037+2+1+-0.03992+2+1+-0.039455+2+1+-0.037348+2+1+-0.036748+2+1+-0.033267+2+1+-0.0331+8</definedName>
    <definedName name="ZA101AD" localSheetId="1">2+1+-0.032804+2+1+-0.0328+2+1+-0.0321+2+1+-0.031787+2+1+-0.03151+2+1+-0.0313+2+1+-0.0302+2+1+-0.0288+2+1+-0.02839+2+1+-0.027239+2+1+-0.0265+2+1+-0.0264+8</definedName>
    <definedName name="ZA101AE" localSheetId="1">2+1+-0.0249+2+1+-0.0247+2+1+-0.0233+2+1+-0.022+2+1+-0.021721+2+1+-0.0215+2+1+-0.0213+2+1+-0.020553+2+1+-0.020542+2+1+-0.017722+2+1+-0.0174+2+1+-0.01682+8</definedName>
    <definedName name="ZA101AF" localSheetId="1">2+1+-0.0164+2+1+-0.0163+2+1+-0.016146+2+1+-0.015925+2+1+-0.015241+2+1+-0.015113+2+1+-0.015107+2+1+-0.014974+2+1+-0.014423+2+1+-0.0143+2+1+-0.0142+2+1+-0.013929+8</definedName>
    <definedName name="ZA101AG" localSheetId="1">2+1+-0.0134+2+1+-0.01326+2+1+-0.01285+2+1+-0.0124+2+1+-0.011881+2+1+-0.0101+2+1+-0.009896+2+1+-0.009738+2+1+-0.009645+2+1+-0.0088+2+1+-0.008508+2+1+-0.008+8</definedName>
    <definedName name="ZA101AH" localSheetId="1">2+1+-0.00731+2+1+-0.007+2+1+-0.006837+2+1+-0.0065+2+2+-0.0061+2+1+-0.006+2+1+-0.0058+2+1+-0.005554+2+1+-0.0054+2+1+-0.0052+2+1+-0.005145+2+1+-0.004821+8</definedName>
    <definedName name="ZA101AI" localSheetId="1">2+1+-0.004+2+1+-0.0039+2+1+-0.0037+2+1+-0.003601+2+2+-0.0032+2+1+-0.0026+2+1+-0.000914+2+1+-0.000179+2+1+0.000016+2+1+0.0002+2+1+0.000277+2+1+0.0007+8</definedName>
    <definedName name="ZA101AJ" localSheetId="1">2+1+0.001372+2+1+0.001411+2+1+0.0018+2+1+0.001864+2+1+0.002108+2+1+0.00253+2+1+0.0026+2+1+0.002653+2+1+0.0028+2+1+0.003017+2+1+0.00307+2+1+0.00361+8</definedName>
    <definedName name="ZA101AK" localSheetId="1">2+1+0.00364+2+1+0.0044+2+1+0.004798+2+1+0.00569+2+1+0.0062+2+1+0.0069+2+1+0.007225+2+1+0.0078+2+1+0.0103+2+1+0.010674+2+1+0.0108+2+1+0.01095+8</definedName>
    <definedName name="ZA101AL" localSheetId="1">2+1+0.011+2+1+0.0129+2+1+0.01311+2+1+0.013114+2+1+0.0136+2+1+0.013632+2+1+0.0137+2+1+0.01408+2+1+0.0159+2+1+0.0166+2+1+0.017+2+1+0.0171+8</definedName>
    <definedName name="ZA101AM" localSheetId="1">2+1+0.017189+2+1+0.0173+2+1+0.0181+2+1+0.018341+2+1+0.01865+2+1+0.01921+2+1+0.0193+2+1+0.019395+2+2+0.0208+2+1+0.021919+2+1+0.0221+2+1+0.0233+8</definedName>
    <definedName name="ZA101AN" localSheetId="1">2+1+0.0235+2+2+0.0236+2+1+0.023655+2+1+0.0238+2+1+0.024653+2+1+0.0253+2+1+0.0256+2+1+0.02599+2+1+0.026+2+1+0.0263+2+1+0.0272+2+1+0.0273+8</definedName>
    <definedName name="ZA101AO" localSheetId="1">2+1+0.0274+2+1+0.027608+2+1+0.02806+2+1+0.02957+2+1+0.029921+2+1+0.031334+2+1+0.032584+2+1+0.033999+2+1+0.034715+2+1+0.0348+2+1+0.0365+2+1+0.036994+8</definedName>
    <definedName name="ZA101AP" localSheetId="1">2+1+0.037683+2+1+0.038+2+1+0.0382+2+1+0.038243+2+1+0.0385+2+1+0.03911+2+1+0.039421+2+1+0.0402+2+1+0.04099+2+1+0.041222+2+1+0.0413+2+1+0.0414+8</definedName>
    <definedName name="ZA101AQ" localSheetId="1">2+1+0.041535+2+1+0.041888+2+1+0.04214+2+1+0.0424+2+1+0.0427+2+1+0.042723+2+1+0.0428+2+1+0.04293+2+1+0.0438+2+1+0.0441+2+1+0.0442+2+1+0.0447+8</definedName>
    <definedName name="ZA101AR" localSheetId="1">2+1+0.046188+2+1+0.0464+2+1+0.0467+2+1+0.0468+2+1+0.047+2+1+0.047482+2+1+0.049304+2+1+0.0498+2+1+0.0499+2+1+0.050457+2+1+0.050859+2+1+0.050865+8</definedName>
    <definedName name="ZA101AS" localSheetId="1">2+1+0.05141+2+1+0.0516+2+1+0.0528+2+1+0.053574+2+1+0.053967+2+1+0.0549+2+1+0.0554+2+1+0.0556+2+1+0.055951+2+1+0.05621+2+1+0.05751+2+1+0.058372+8</definedName>
    <definedName name="ZA101AT" localSheetId="1">2+1+0.058574+2+1+0.06103+2+1+0.06106+2+1+0.0615+2+1+0.06367+2+1+0.0644+2+1+0.06742+2+1+0.0676+2+2+0.0716+2+1+0.0723+2+1+0.0738+2+1+0.0748+8</definedName>
    <definedName name="ZA101AU" localSheetId="1">2+1+0.07522+2+1+0.0758+2+1+0.0761+2+1+0.0768+2+1+0.087008+2+1+0.087669+2+1+0.0898+2+1+0.0975+2+1+0.10953+2+1+0.1125+2+1+0.1126+2+1+0.119925+8</definedName>
    <definedName name="ZA101AV" localSheetId="1">2+1+0.125146+2+1+0.1267+2+1+0.1343+2+1+0.165722+9</definedName>
    <definedName name="ZA102AA" localSheetId="1">2+1+-0.2152+2+1+-0.116979+2+1+-0.108228+2+1+-0.09866+2+1+-0.0903+2+1+-0.089058+2+1+-0.088921+2+1+-0.082839+2+1+-0.0822+2+1+-0.0819+2+1+-0.075913+2+1+-0.074348+8</definedName>
    <definedName name="ZA102AB" localSheetId="1">2+1+-0.0671+2+1+-0.065868+2+1+-0.06557+2+1+-0.059642+2+1+-0.0569+2+1+-0.0554+2+1+-0.05471+2+1+-0.0534+2+1+-0.0512+2+1+-0.0502+2+1+-0.0492+2+1+-0.048939+8</definedName>
    <definedName name="ZA102AC" localSheetId="1">2+1+-0.048204+2+1+-0.0457+2+1+-0.04479+2+1+-0.0438+2+1+-0.041537+2+1+-0.04037+2+1+-0.03992+2+1+-0.039455+2+1+-0.037348+2+1+-0.036748+2+1+-0.033267+2+1+-0.0331+8</definedName>
    <definedName name="ZA102AD" localSheetId="1">2+1+-0.032804+2+1+-0.0328+2+1+-0.0321+2+1+-0.031787+2+1+-0.03151+2+1+-0.0313+2+1+-0.0302+2+1+-0.0288+2+1+-0.02839+2+1+-0.027239+2+1+-0.0265+2+1+-0.0264+8</definedName>
    <definedName name="ZA102AE" localSheetId="1">2+1+-0.0249+2+1+-0.0247+2+1+-0.0233+2+1+-0.022+2+1+-0.021721+2+1+-0.0215+2+1+-0.0213+2+1+-0.020553+2+1+-0.020542+2+1+-0.017722+2+1+-0.0174+2+1+-0.01682+8</definedName>
    <definedName name="ZA102AF" localSheetId="1">2+1+-0.0164+2+1+-0.0163+2+1+-0.016146+2+1+-0.015925+2+1+-0.015241+2+1+-0.015113+2+1+-0.015107+2+1+-0.014974+2+1+-0.014423+2+1+-0.0143+2+1+-0.0142+2+1+-0.013929+8</definedName>
    <definedName name="ZA102AG" localSheetId="1">2+1+-0.0134+2+1+-0.01326+2+1+-0.01285+2+1+-0.0124+2+1+-0.011881+2+1+-0.0101+2+1+-0.009896+2+1+-0.009738+2+1+-0.009645+2+1+-0.0088+2+1+-0.008508+2+1+-0.008+8</definedName>
    <definedName name="ZA102AH" localSheetId="1">2+1+-0.00731+2+1+-0.007+2+1+-0.006837+2+1+-0.0065+2+2+-0.0061+2+1+-0.006+2+1+-0.0058+2+1+-0.005554+2+1+-0.0054+2+1+-0.0052+2+1+-0.005145+2+1+-0.004821+8</definedName>
    <definedName name="ZA102AI" localSheetId="1">2+1+-0.004+2+1+-0.0039+2+1+-0.0037+2+1+-0.003601+2+2+-0.0032+2+1+-0.0026+2+1+-0.000914+2+1+-0.000179+2+1+0.000016+2+1+0.0002+2+1+0.000277+2+1+0.0007+8</definedName>
    <definedName name="ZA102AJ" localSheetId="1">2+1+0.001372+2+1+0.001411+2+1+0.0018+2+1+0.001864+2+1+0.002108+2+1+0.00253+2+1+0.0026+2+1+0.002653+2+1+0.0028+2+1+0.003017+2+1+0.00307+2+1+0.00361+8</definedName>
    <definedName name="ZA102AK" localSheetId="1">2+1+0.00364+2+1+0.0044+2+1+0.004798+2+1+0.00569+2+1+0.0062+2+1+0.0069+2+1+0.007225+2+1+0.0078+2+1+0.0103+2+1+0.010674+2+1+0.0108+2+1+0.01095+8</definedName>
    <definedName name="ZA102AL" localSheetId="1">2+1+0.011+2+1+0.0129+2+1+0.01311+2+1+0.013114+2+1+0.0136+2+1+0.013632+2+1+0.0137+2+1+0.01408+2+1+0.0159+2+1+0.0166+2+1+0.017+2+1+0.0171+8</definedName>
    <definedName name="ZA102AM" localSheetId="1">2+1+0.017189+2+1+0.0173+2+1+0.0181+2+1+0.018341+2+1+0.01865+2+1+0.01921+2+1+0.0193+2+1+0.019395+2+2+0.0208+2+1+0.021919+2+1+0.0221+2+1+0.0233+8</definedName>
    <definedName name="ZA102AN" localSheetId="1">2+1+0.0235+2+2+0.0236+2+1+0.023655+2+1+0.0238+2+1+0.024653+2+1+0.0253+2+1+0.0256+2+1+0.02599+2+1+0.026+2+1+0.0263+2+1+0.0272+2+1+0.0273+8</definedName>
    <definedName name="ZA102AO" localSheetId="1">2+1+0.0274+2+1+0.027608+2+1+0.02806+2+1+0.02957+2+1+0.029921+2+1+0.031334+2+1+0.032584+2+1+0.033999+2+1+0.034715+2+1+0.0348+2+1+0.0365+2+1+0.036994+8</definedName>
    <definedName name="ZA102AP" localSheetId="1">2+1+0.037683+2+1+0.038+2+1+0.0382+2+1+0.038243+2+1+0.0385+2+1+0.03911+2+1+0.039421+2+1+0.0402+2+1+0.04099+2+1+0.041222+2+1+0.0413+2+1+0.0414+8</definedName>
    <definedName name="ZA102AQ" localSheetId="1">2+1+0.041535+2+1+0.041888+2+1+0.04214+2+1+0.0424+2+1+0.0427+2+1+0.042723+2+1+0.0428+2+1+0.04293+2+1+0.0438+2+1+0.0441+2+1+0.0442+2+1+0.0447+8</definedName>
    <definedName name="ZA102AR" localSheetId="1">2+1+0.046188+2+1+0.0464+2+1+0.0467+2+1+0.0468+2+1+0.047+2+1+0.047482+2+1+0.049304+2+1+0.0498+2+1+0.0499+2+1+0.050457+2+1+0.050859+2+1+0.050865+8</definedName>
    <definedName name="ZA102AS" localSheetId="1">2+1+0.05141+2+1+0.0516+2+1+0.0528+2+1+0.053574+2+1+0.053967+2+1+0.0549+2+1+0.0554+2+1+0.0556+2+1+0.055951+2+1+0.05621+2+1+0.05751+2+1+0.058372+8</definedName>
    <definedName name="ZA102AT" localSheetId="1">2+1+0.058574+2+1+0.06103+2+1+0.06106+2+1+0.0615+2+1+0.06367+2+1+0.0644+2+1+0.06742+2+1+0.0676+2+2+0.0716+2+1+0.0723+2+1+0.0738+2+1+0.0748+8</definedName>
    <definedName name="ZA102AU" localSheetId="1">2+1+0.07522+2+1+0.0758+2+1+0.0761+2+1+0.0768+2+1+0.087008+2+1+0.087669+2+1+0.0898+2+1+0.0975+2+1+0.10953+2+1+0.1125+2+1+0.1126+2+1+0.119925+8</definedName>
    <definedName name="ZA102AV" localSheetId="1">2+1+0.125146+2+1+0.1267+2+1+0.1343+2+1+0.165722+9</definedName>
    <definedName name="ZA103AA" localSheetId="1">2+1+-0.2152+2+1+-0.116979+2+1+-0.108228+2+1+-0.09866+2+1+-0.0903+2+1+-0.089058+2+1+-0.088921+2+1+-0.082839+2+1+-0.0822+2+1+-0.0819+2+1+-0.075913+2+1+-0.074348+8</definedName>
    <definedName name="ZA103AB" localSheetId="1">2+1+-0.0671+2+1+-0.065868+2+1+-0.06557+2+1+-0.059642+2+1+-0.0569+2+1+-0.0554+2+1+-0.05471+2+1+-0.0534+2+1+-0.0512+2+1+-0.0502+2+1+-0.0492+2+1+-0.048939+8</definedName>
    <definedName name="ZA103AC" localSheetId="1">2+1+-0.048204+2+1+-0.0457+2+1+-0.04479+2+1+-0.0438+2+1+-0.041537+2+1+-0.04037+2+1+-0.03992+2+1+-0.039455+2+1+-0.037348+2+1+-0.036748+2+1+-0.033267+2+1+-0.0331+8</definedName>
    <definedName name="ZA103AD" localSheetId="1">2+1+-0.032804+2+1+-0.0328+2+1+-0.0321+2+1+-0.031787+2+1+-0.03151+2+1+-0.0313+2+1+-0.0302+2+1+-0.0288+2+1+-0.02839+2+1+-0.027239+2+1+-0.0265+2+1+-0.0264+8</definedName>
    <definedName name="ZA103AE" localSheetId="1">2+1+-0.0249+2+1+-0.0247+2+1+-0.0233+2+1+-0.022+2+1+-0.021721+2+1+-0.0215+2+1+-0.0213+2+1+-0.020553+2+1+-0.020542+2+1+-0.017722+2+1+-0.0174+2+1+-0.01682+8</definedName>
    <definedName name="ZA103AF" localSheetId="1">2+1+-0.0164+2+1+-0.0163+2+1+-0.016146+2+1+-0.015925+2+1+-0.015241+2+1+-0.015113+2+1+-0.015107+2+1+-0.014974+2+1+-0.014423+2+1+-0.0143+2+1+-0.0142+2+1+-0.013929+8</definedName>
    <definedName name="ZA103AG" localSheetId="1">2+1+-0.0134+2+1+-0.01326+2+1+-0.01285+2+1+-0.0124+2+1+-0.011881+2+1+-0.0101+2+1+-0.009896+2+1+-0.009738+2+1+-0.009645+2+1+-0.0088+2+1+-0.008508+2+1+-0.008+8</definedName>
    <definedName name="ZA103AH" localSheetId="1">2+1+-0.00731+2+1+-0.007+2+1+-0.006837+2+1+-0.0065+2+2+-0.0061+2+1+-0.006+2+1+-0.0058+2+1+-0.005554+2+1+-0.0054+2+1+-0.0052+2+1+-0.005145+2+1+-0.004821+8</definedName>
    <definedName name="ZA103AI" localSheetId="1">2+1+-0.004+2+1+-0.0039+2+1+-0.0037+2+1+-0.003601+2+2+-0.0032+2+1+-0.0026+2+1+-0.000914+2+1+-0.000179+2+1+0.000016+2+1+0.0002+2+1+0.000277+2+1+0.0007+8</definedName>
    <definedName name="ZA103AJ" localSheetId="1">2+1+0.001372+2+1+0.001411+2+1+0.0018+2+1+0.001864+2+1+0.002108+2+1+0.00253+2+1+0.0026+2+1+0.002653+2+1+0.0028+2+1+0.003017+2+1+0.00307+2+1+0.00361+8</definedName>
    <definedName name="ZA103AK" localSheetId="1">2+1+0.00364+2+1+0.0044+2+1+0.004798+2+1+0.00569+2+1+0.0062+2+1+0.0069+2+1+0.007225+2+1+0.0078+2+1+0.0103+2+1+0.010674+2+1+0.0108+2+1+0.01095+8</definedName>
    <definedName name="ZA103AL" localSheetId="1">2+1+0.011+2+1+0.0129+2+1+0.01311+2+1+0.013114+2+1+0.0136+2+1+0.013632+2+1+0.0137+2+1+0.01408+2+1+0.0159+2+1+0.0166+2+1+0.017+2+1+0.0171+8</definedName>
    <definedName name="ZA103AM" localSheetId="1">2+1+0.017189+2+1+0.0173+2+1+0.0181+2+1+0.018341+2+1+0.01865+2+1+0.01921+2+1+0.0193+2+1+0.019395+2+2+0.0208+2+1+0.021919+2+1+0.0221+2+1+0.0233+8</definedName>
    <definedName name="ZA103AN" localSheetId="1">2+1+0.0235+2+2+0.0236+2+1+0.023655+2+1+0.0238+2+1+0.024653+2+1+0.0253+2+1+0.0256+2+1+0.02599+2+1+0.026+2+1+0.0263+2+1+0.0272+2+1+0.0273+8</definedName>
    <definedName name="ZA103AO" localSheetId="1">2+1+0.0274+2+1+0.027608+2+1+0.02806+2+1+0.02957+2+1+0.029921+2+1+0.031334+2+1+0.032584+2+1+0.033999+2+1+0.034715+2+1+0.0348+2+1+0.0365+2+1+0.036994+8</definedName>
    <definedName name="ZA103AP" localSheetId="1">2+1+0.037683+2+1+0.038+2+1+0.0382+2+1+0.038243+2+1+0.0385+2+1+0.03911+2+1+0.039421+2+1+0.0402+2+1+0.04099+2+1+0.041222+2+1+0.0413+2+1+0.0414+8</definedName>
    <definedName name="ZA103AQ" localSheetId="1">2+1+0.041535+2+1+0.041888+2+1+0.04214+2+1+0.0424+2+1+0.0427+2+1+0.042723+2+1+0.0428+2+1+0.04293+2+1+0.0438+2+1+0.0441+2+1+0.0442+2+1+0.0447+8</definedName>
    <definedName name="ZA103AR" localSheetId="1">2+1+0.046188+2+1+0.0464+2+1+0.0467+2+1+0.0468+2+1+0.047+2+1+0.047482+2+1+0.049304+2+1+0.0498+2+1+0.0499+2+1+0.050457+2+1+0.050859+2+1+0.050865+8</definedName>
    <definedName name="ZA103AS" localSheetId="1">2+1+0.05141+2+1+0.0516+2+1+0.0528+2+1+0.053574+2+1+0.053967+2+1+0.0549+2+1+0.0554+2+1+0.0556+2+1+0.055951+2+1+0.05621+2+1+0.05751+2+1+0.058372+8</definedName>
    <definedName name="ZA103AT" localSheetId="1">2+1+0.058574+2+1+0.06103+2+1+0.06106+2+1+0.0615+2+1+0.06367+2+1+0.0644+2+1+0.06742+2+1+0.0676+2+2+0.0716+2+1+0.0723+2+1+0.0738+2+1+0.0748+8</definedName>
    <definedName name="ZA103AU" localSheetId="1">2+1+0.07522+2+1+0.0758+2+1+0.0761+2+1+0.0768+2+1+0.087008+2+1+0.087669+2+1+0.0898+2+1+0.0975+2+1+0.10953+2+1+0.1125+2+1+0.1126+2+1+0.119925+8</definedName>
    <definedName name="ZA103AV" localSheetId="1">2+1+0.125146+2+1+0.1267+2+1+0.1343+2+1+0.165722+9</definedName>
    <definedName name="ZA104AA" localSheetId="1">2+1+-0.2152+2+1+-0.116979+2+1+-0.108228+2+1+-0.09866+2+1+-0.0903+2+1+-0.089058+2+1+-0.088921+2+1+-0.082839+2+1+-0.0822+2+1+-0.0819+2+1+-0.075913+2+1+-0.074348+8</definedName>
    <definedName name="ZA104AB" localSheetId="1">2+1+-0.0671+2+1+-0.065868+2+1+-0.06557+2+1+-0.059642+2+1+-0.0569+2+1+-0.0554+2+1+-0.05471+2+1+-0.0534+2+1+-0.0512+2+1+-0.0502+2+1+-0.0492+2+1+-0.048939+8</definedName>
    <definedName name="ZA104AC" localSheetId="1">2+1+-0.048204+2+1+-0.0457+2+1+-0.04479+2+1+-0.0438+2+1+-0.041537+2+1+-0.04037+2+1+-0.03992+2+1+-0.039455+2+1+-0.037348+2+1+-0.036748+2+1+-0.033267+2+1+-0.0331+8</definedName>
    <definedName name="ZA104AD" localSheetId="1">2+1+-0.032804+2+1+-0.0328+2+1+-0.0321+2+1+-0.031787+2+1+-0.03151+2+1+-0.0313+2+1+-0.0302+2+1+-0.0288+2+1+-0.02839+2+1+-0.027239+2+1+-0.0265+2+1+-0.0264+8</definedName>
    <definedName name="ZA104AE" localSheetId="1">2+1+-0.0249+2+1+-0.0247+2+1+-0.0233+2+1+-0.022+2+1+-0.021721+2+1+-0.0215+2+1+-0.0213+2+1+-0.020553+2+1+-0.020542+2+1+-0.017722+2+1+-0.0174+2+1+-0.01682+8</definedName>
    <definedName name="ZA104AF" localSheetId="1">2+1+-0.0164+2+1+-0.0163+2+1+-0.016146+2+1+-0.015925+2+1+-0.015241+2+1+-0.015113+2+1+-0.015107+2+1+-0.014974+2+1+-0.014423+2+1+-0.0143+2+1+-0.0142+2+1+-0.013929+8</definedName>
    <definedName name="ZA104AG" localSheetId="1">2+1+-0.0134+2+1+-0.01326+2+1+-0.01285+2+1+-0.0124+2+1+-0.011881+2+1+-0.0101+2+1+-0.009896+2+1+-0.009738+2+1+-0.009645+2+1+-0.0088+2+1+-0.008508+2+1+-0.008+8</definedName>
    <definedName name="ZA104AH" localSheetId="1">2+1+-0.00731+2+1+-0.007+2+1+-0.006837+2+1+-0.0065+2+2+-0.0061+2+1+-0.006+2+1+-0.0058+2+1+-0.005554+2+1+-0.0054+2+1+-0.0052+2+1+-0.005145+2+1+-0.004821+8</definedName>
    <definedName name="ZA104AI" localSheetId="1">2+1+-0.004+2+1+-0.0039+2+1+-0.0037+2+1+-0.003601+2+2+-0.0032+2+1+-0.0026+2+1+-0.000914+2+1+-0.000179+2+1+0.000016+2+1+0.0002+2+1+0.000277+2+1+0.0007+8</definedName>
    <definedName name="ZA104AJ" localSheetId="1">2+1+0.001372+2+1+0.001411+2+1+0.0018+2+1+0.001864+2+1+0.002108+2+1+0.00253+2+1+0.0026+2+1+0.002653+2+1+0.0028+2+1+0.003017+2+1+0.00307+2+1+0.00361+8</definedName>
    <definedName name="ZA104AK" localSheetId="1">2+1+0.00364+2+1+0.0044+2+1+0.004798+2+1+0.00569+2+1+0.0062+2+1+0.0069+2+1+0.007225+2+1+0.0078+2+1+0.0103+2+1+0.010674+2+1+0.0108+2+1+0.01095+8</definedName>
    <definedName name="ZA104AL" localSheetId="1">2+1+0.011+2+1+0.0129+2+1+0.01311+2+1+0.013114+2+1+0.0136+2+1+0.013632+2+1+0.0137+2+1+0.01408+2+1+0.0159+2+1+0.0166+2+1+0.017+2+1+0.0171+8</definedName>
    <definedName name="ZA104AM" localSheetId="1">2+1+0.017189+2+1+0.0173+2+1+0.0181+2+1+0.018341+2+1+0.01865+2+1+0.01921+2+1+0.0193+2+1+0.019395+2+2+0.0208+2+1+0.021919+2+1+0.0221+2+1+0.0233+8</definedName>
    <definedName name="ZA104AN" localSheetId="1">2+1+0.0235+2+2+0.0236+2+1+0.023655+2+1+0.0238+2+1+0.024653+2+1+0.0253+2+1+0.0256+2+1+0.02599+2+1+0.026+2+1+0.0263+2+1+0.0272+2+1+0.0273+8</definedName>
    <definedName name="ZA104AO" localSheetId="1">2+1+0.0274+2+1+0.027608+2+1+0.02806+2+1+0.02957+2+1+0.029921+2+1+0.031334+2+1+0.032584+2+1+0.033999+2+1+0.034715+2+1+0.0348+2+1+0.0365+2+1+0.036994+8</definedName>
    <definedName name="ZA104AP" localSheetId="1">2+1+0.037683+2+1+0.038+2+1+0.0382+2+1+0.038243+2+1+0.0385+2+1+0.03911+2+1+0.039421+2+1+0.0402+2+1+0.04099+2+1+0.041222+2+1+0.0413+2+1+0.0414+8</definedName>
    <definedName name="ZA104AQ" localSheetId="1">2+1+0.041535+2+1+0.041888+2+1+0.04214+2+1+0.0424+2+1+0.0427+2+1+0.042723+2+1+0.0428+2+1+0.04293+2+1+0.0438+2+1+0.0441+2+1+0.0442+2+1+0.0447+8</definedName>
    <definedName name="ZA104AR" localSheetId="1">2+1+0.046188+2+1+0.0464+2+1+0.0467+2+1+0.0468+2+1+0.047+2+1+0.047482+2+1+0.049304+2+1+0.0498+2+1+0.0499+2+1+0.050457+2+1+0.050859+2+1+0.050865+8</definedName>
    <definedName name="ZA104AS" localSheetId="1">2+1+0.05141+2+1+0.0516+2+1+0.0528+2+1+0.053574+2+1+0.053967+2+1+0.0549+2+1+0.0554+2+1+0.0556+2+1+0.055951+2+1+0.05621+2+1+0.05751+2+1+0.058372+8</definedName>
    <definedName name="ZA104AT" localSheetId="1">2+1+0.058574+2+1+0.06103+2+1+0.06106+2+1+0.0615+2+1+0.06367+2+1+0.0644+2+1+0.06742+2+1+0.0676+2+2+0.0716+2+1+0.0723+2+1+0.0738+2+1+0.0748+8</definedName>
    <definedName name="ZA104AU" localSheetId="1">2+1+0.07522+2+1+0.0758+2+1+0.0761+2+1+0.0768+2+1+0.087008+2+1+0.087669+2+1+0.0898+2+1+0.0975+2+1+0.10953+2+1+0.1125+2+1+0.1126+2+1+0.119925+8</definedName>
    <definedName name="ZA104AV" localSheetId="1">2+1+0.125146+2+1+0.1267+2+1+0.1343+2+1+0.165722+9</definedName>
    <definedName name="ZA105AA" localSheetId="1">2+1+-0.2152+2+1+-0.116979+2+1+-0.108228+2+1+-0.09866+2+1+-0.0903+2+1+-0.089058+2+1+-0.088921+2+1+-0.082839+2+1+-0.0822+2+1+-0.0819+2+1+-0.075913+2+1+-0.074348+8</definedName>
    <definedName name="ZA105AB" localSheetId="1">2+1+-0.0671+2+1+-0.065868+2+1+-0.06557+2+1+-0.059642+2+1+-0.0569+2+1+-0.0554+2+1+-0.05471+2+1+-0.0534+2+1+-0.0512+2+1+-0.0502+2+1+-0.0492+2+1+-0.048939+8</definedName>
    <definedName name="ZA105AC" localSheetId="1">2+1+-0.048204+2+1+-0.0457+2+1+-0.04479+2+1+-0.0438+2+1+-0.041537+2+1+-0.04037+2+1+-0.03992+2+1+-0.039455+2+1+-0.037348+2+1+-0.036748+2+1+-0.033267+2+1+-0.0331+8</definedName>
    <definedName name="ZA105AD" localSheetId="1">2+1+-0.032804+2+1+-0.0328+2+1+-0.0321+2+1+-0.031787+2+1+-0.03151+2+1+-0.0313+2+1+-0.0302+2+1+-0.0288+2+1+-0.02839+2+1+-0.027239+2+1+-0.0265+2+1+-0.0264+8</definedName>
    <definedName name="ZA105AE" localSheetId="1">2+1+-0.0249+2+1+-0.0247+2+1+-0.0233+2+1+-0.022+2+1+-0.021721+2+1+-0.0215+2+1+-0.0213+2+1+-0.020553+2+1+-0.020542+2+1+-0.017722+2+1+-0.0174+2+1+-0.01682+8</definedName>
    <definedName name="ZA105AF" localSheetId="1">2+1+-0.0164+2+1+-0.0163+2+1+-0.016146+2+1+-0.015925+2+1+-0.015241+2+1+-0.015113+2+1+-0.015107+2+1+-0.014974+2+1+-0.014423+2+1+-0.0143+2+1+-0.0142+2+1+-0.013929+8</definedName>
    <definedName name="ZA105AG" localSheetId="1">2+1+-0.0134+2+1+-0.01326+2+1+-0.01285+2+1+-0.0124+2+1+-0.011881+2+1+-0.0101+2+1+-0.009896+2+1+-0.009738+2+1+-0.009645+2+1+-0.0088+2+1+-0.008508+2+1+-0.008+8</definedName>
    <definedName name="ZA105AH" localSheetId="1">2+1+-0.00731+2+1+-0.007+2+1+-0.006837+2+1+-0.0065+2+2+-0.0061+2+1+-0.006+2+1+-0.0058+2+1+-0.005554+2+1+-0.0054+2+1+-0.0052+2+1+-0.005145+2+1+-0.004821+8</definedName>
    <definedName name="ZA105AI" localSheetId="1">2+1+-0.004+2+1+-0.0039+2+1+-0.0037+2+1+-0.003601+2+2+-0.0032+2+1+-0.0026+2+1+-0.000914+2+1+-0.000179+2+1+0.000016+2+1+0.0002+2+1+0.000277+2+1+0.0007+8</definedName>
    <definedName name="ZA105AJ" localSheetId="1">2+1+0.001372+2+1+0.001411+2+1+0.0018+2+1+0.001864+2+1+0.002108+2+1+0.00253+2+1+0.0026+2+1+0.002653+2+1+0.0028+2+1+0.003017+2+1+0.00307+2+1+0.00361+8</definedName>
    <definedName name="ZA105AK" localSheetId="1">2+1+0.00364+2+1+0.0044+2+1+0.004798+2+1+0.00569+2+1+0.0062+2+1+0.0069+2+1+0.007225+2+1+0.0078+2+1+0.0103+2+1+0.010674+2+1+0.0108+2+1+0.01095+8</definedName>
    <definedName name="ZA105AL" localSheetId="1">2+1+0.011+2+1+0.0129+2+1+0.01311+2+1+0.013114+2+1+0.0136+2+1+0.013632+2+1+0.0137+2+1+0.01408+2+1+0.0159+2+1+0.0166+2+1+0.017+2+1+0.0171+8</definedName>
    <definedName name="ZA105AM" localSheetId="1">2+1+0.017189+2+1+0.0173+2+1+0.0181+2+1+0.018341+2+1+0.01865+2+1+0.01921+2+1+0.0193+2+1+0.019395+2+2+0.0208+2+1+0.021919+2+1+0.0221+2+1+0.0233+8</definedName>
    <definedName name="ZA105AN" localSheetId="1">2+1+0.0235+2+2+0.0236+2+1+0.023655+2+1+0.0238+2+1+0.024653+2+1+0.0253+2+1+0.0256+2+1+0.02599+2+1+0.026+2+1+0.0263+2+1+0.0272+2+1+0.0273+8</definedName>
    <definedName name="ZA105AO" localSheetId="1">2+1+0.0274+2+1+0.027608+2+1+0.02806+2+1+0.02957+2+1+0.029921+2+1+0.031334+2+1+0.032584+2+1+0.033999+2+1+0.034715+2+1+0.0348+2+1+0.0365+2+1+0.036994+8</definedName>
    <definedName name="ZA105AP" localSheetId="1">2+1+0.037683+2+1+0.038+2+1+0.0382+2+1+0.038243+2+1+0.0385+2+1+0.03911+2+1+0.039421+2+1+0.0402+2+1+0.04099+2+1+0.041222+2+1+0.0413+2+1+0.0414+8</definedName>
    <definedName name="ZA105AQ" localSheetId="1">2+1+0.041535+2+1+0.041888+2+1+0.04214+2+1+0.0424+2+1+0.0427+2+1+0.042723+2+1+0.0428+2+1+0.04293+2+1+0.0438+2+1+0.0441+2+1+0.0442+2+1+0.0447+8</definedName>
    <definedName name="ZA105AR" localSheetId="1">2+1+0.046188+2+1+0.0464+2+1+0.0467+2+1+0.0468+2+1+0.047+2+1+0.047482+2+1+0.049304+2+1+0.0498+2+1+0.0499+2+1+0.050457+2+1+0.050859+2+1+0.050865+8</definedName>
    <definedName name="ZA105AS" localSheetId="1">2+1+0.05141+2+1+0.0516+2+1+0.0528+2+1+0.053574+2+1+0.053967+2+1+0.0549+2+1+0.0554+2+1+0.0556+2+1+0.055951+2+1+0.05621+2+1+0.05751+2+1+0.058372+8</definedName>
    <definedName name="ZA105AT" localSheetId="1">2+1+0.058574+2+1+0.06103+2+1+0.06106+2+1+0.0615+2+1+0.06367+2+1+0.0644+2+1+0.06742+2+1+0.0676+2+2+0.0716+2+1+0.0723+2+1+0.0738+2+1+0.0748+8</definedName>
    <definedName name="ZA105AU" localSheetId="1">2+1+0.07522+2+1+0.0758+2+1+0.0761+2+1+0.0768+2+1+0.087008+2+1+0.087669+2+1+0.0898+2+1+0.0975+2+1+0.10953+2+1+0.1125+2+1+0.1126+2+1+0.119925+8</definedName>
    <definedName name="ZA105AV" localSheetId="1">2+1+0.125146+2+1+0.1267+2+1+0.1343+2+1+0.165722+9</definedName>
    <definedName name="ZA106AA" localSheetId="1">2+1+-0.2152+2+1+-0.116979+2+1+-0.108228+2+1+-0.09866+2+1+-0.0903+2+1+-0.089058+2+1+-0.088921+2+1+-0.082839+2+1+-0.0822+2+1+-0.0819+2+1+-0.075913+2+1+-0.074348+8</definedName>
    <definedName name="ZA106AB" localSheetId="1">2+1+-0.0671+2+1+-0.065868+2+1+-0.06557+2+1+-0.059642+2+1+-0.0569+2+1+-0.0554+2+1+-0.05471+2+1+-0.0534+2+1+-0.0512+2+1+-0.0502+2+1+-0.0492+2+1+-0.048939+8</definedName>
    <definedName name="ZA106AC" localSheetId="1">2+1+-0.048204+2+1+-0.0457+2+1+-0.04479+2+1+-0.0438+2+1+-0.041537+2+1+-0.04037+2+1+-0.03992+2+1+-0.039455+2+1+-0.037348+2+1+-0.036748+2+1+-0.033267+2+1+-0.0331+8</definedName>
    <definedName name="ZA106AD" localSheetId="1">2+1+-0.032804+2+1+-0.0328+2+1+-0.0321+2+1+-0.031787+2+1+-0.03151+2+1+-0.0313+2+1+-0.0302+2+1+-0.0288+2+1+-0.02839+2+1+-0.027239+2+1+-0.0265+2+1+-0.0264+8</definedName>
    <definedName name="ZA106AE" localSheetId="1">2+1+-0.0249+2+1+-0.0247+2+1+-0.0233+2+1+-0.022+2+1+-0.021721+2+1+-0.0215+2+1+-0.0213+2+1+-0.020553+2+1+-0.020542+2+1+-0.017722+2+1+-0.0174+2+1+-0.01682+8</definedName>
    <definedName name="ZA106AF" localSheetId="1">2+1+-0.0164+2+1+-0.0163+2+1+-0.016146+2+1+-0.015925+2+1+-0.015241+2+1+-0.015113+2+1+-0.015107+2+1+-0.014974+2+1+-0.014423+2+1+-0.0143+2+1+-0.0142+2+1+-0.013929+8</definedName>
    <definedName name="ZA106AG" localSheetId="1">2+1+-0.0134+2+1+-0.01326+2+1+-0.01285+2+1+-0.0124+2+1+-0.011881+2+1+-0.0101+2+1+-0.009896+2+1+-0.009738+2+1+-0.009645+2+1+-0.0088+2+1+-0.008508+2+1+-0.008+8</definedName>
    <definedName name="ZA106AH" localSheetId="1">2+1+-0.00731+2+1+-0.007+2+1+-0.006837+2+1+-0.0065+2+2+-0.0061+2+1+-0.006+2+1+-0.0058+2+1+-0.005554+2+1+-0.0054+2+1+-0.0052+2+1+-0.005145+2+1+-0.004821+8</definedName>
    <definedName name="ZA106AI" localSheetId="1">2+1+-0.004+2+1+-0.0039+2+1+-0.0037+2+1+-0.003601+2+2+-0.0032+2+1+-0.0026+2+1+-0.000914+2+1+-0.000179+2+1+0.000016+2+1+0.0002+2+1+0.000277+2+1+0.0007+8</definedName>
    <definedName name="ZA106AJ" localSheetId="1">2+1+0.001372+2+1+0.001411+2+1+0.0018+2+1+0.001864+2+1+0.002108+2+1+0.00253+2+1+0.0026+2+1+0.002653+2+1+0.0028+2+1+0.003017+2+1+0.00307+2+1+0.00361+8</definedName>
    <definedName name="ZA106AK" localSheetId="1">2+1+0.00364+2+1+0.0044+2+1+0.004798+2+1+0.00569+2+1+0.0062+2+1+0.0069+2+1+0.007225+2+1+0.0078+2+1+0.0103+2+1+0.010674+2+1+0.0108+2+1+0.01095+8</definedName>
    <definedName name="ZA106AL" localSheetId="1">2+1+0.011+2+1+0.0129+2+1+0.01311+2+1+0.013114+2+1+0.0136+2+1+0.013632+2+1+0.0137+2+1+0.01408+2+1+0.0159+2+1+0.0166+2+1+0.017+2+1+0.0171+8</definedName>
    <definedName name="ZA106AM" localSheetId="1">2+1+0.017189+2+1+0.0173+2+1+0.0181+2+1+0.018341+2+1+0.01865+2+1+0.01921+2+1+0.0193+2+1+0.019395+2+2+0.0208+2+1+0.021919+2+1+0.0221+2+1+0.0233+8</definedName>
    <definedName name="ZA106AN" localSheetId="1">2+1+0.0235+2+2+0.0236+2+1+0.023655+2+1+0.0238+2+1+0.024653+2+1+0.0253+2+1+0.0256+2+1+0.02599+2+1+0.026+2+1+0.0263+2+1+0.0272+2+1+0.0273+8</definedName>
    <definedName name="ZA106AO" localSheetId="1">2+1+0.0274+2+1+0.027608+2+1+0.02806+2+1+0.02957+2+1+0.029921+2+1+0.031334+2+1+0.032584+2+1+0.033999+2+1+0.034715+2+1+0.0348+2+1+0.0365+2+1+0.036994+8</definedName>
    <definedName name="ZA106AP" localSheetId="1">2+1+0.037683+2+1+0.038+2+1+0.0382+2+1+0.038243+2+1+0.0385+2+1+0.03911+2+1+0.039421+2+1+0.0402+2+1+0.04099+2+1+0.041222+2+1+0.0413+2+1+0.0414+8</definedName>
    <definedName name="ZA106AQ" localSheetId="1">2+1+0.041535+2+1+0.041888+2+1+0.04214+2+1+0.0424+2+1+0.0427+2+1+0.042723+2+1+0.0428+2+1+0.04293+2+1+0.0438+2+1+0.0441+2+1+0.0442+2+1+0.0447+8</definedName>
    <definedName name="ZA106AR" localSheetId="1">2+1+0.046188+2+1+0.0464+2+1+0.0467+2+1+0.0468+2+1+0.047+2+1+0.047482+2+1+0.049304+2+1+0.0498+2+1+0.0499+2+1+0.050457+2+1+0.050859+2+1+0.050865+8</definedName>
    <definedName name="ZA106AS" localSheetId="1">2+1+0.05141+2+1+0.0516+2+1+0.0528+2+1+0.053574+2+1+0.053967+2+1+0.0549+2+1+0.0554+2+1+0.0556+2+1+0.055951+2+1+0.05621+2+1+0.05751+2+1+0.058372+8</definedName>
    <definedName name="ZA106AT" localSheetId="1">2+1+0.058574+2+1+0.06103+2+1+0.06106+2+1+0.0615+2+1+0.06367+2+1+0.0644+2+1+0.06742+2+1+0.0676+2+2+0.0716+2+1+0.0723+2+1+0.0738+2+1+0.0748+8</definedName>
    <definedName name="ZA106AU" localSheetId="1">2+1+0.07522+2+1+0.0758+2+1+0.0761+2+1+0.0768+2+1+0.087008+2+1+0.087669+2+1+0.0898+2+1+0.0975+2+1+0.10953+2+1+0.1125+2+1+0.1126+2+1+0.119925+8</definedName>
    <definedName name="ZA106AV" localSheetId="1">2+1+0.125146+2+1+0.1267+2+1+0.1343+2+1+0.165722+9</definedName>
    <definedName name="ZA107AA" localSheetId="1">2+1+-0.2152+2+1+-0.116979+2+1+-0.108228+2+1+-0.09866+2+1+-0.0903+2+1+-0.089058+2+1+-0.088921+2+1+-0.082839+2+1+-0.0822+2+1+-0.0819+2+1+-0.075913+2+1+-0.074348+8</definedName>
    <definedName name="ZA107AB" localSheetId="1">2+1+-0.0671+2+1+-0.065868+2+1+-0.06557+2+1+-0.059642+2+1+-0.0569+2+1+-0.0554+2+1+-0.05471+2+1+-0.0534+2+1+-0.0512+2+1+-0.0502+2+1+-0.0492+2+1+-0.048939+8</definedName>
    <definedName name="ZA107AC" localSheetId="1">2+1+-0.048204+2+1+-0.0457+2+1+-0.04479+2+1+-0.0438+2+1+-0.041537+2+1+-0.04037+2+1+-0.03992+2+1+-0.039455+2+1+-0.037348+2+1+-0.036748+2+1+-0.033267+2+1+-0.0331+8</definedName>
    <definedName name="ZA107AD" localSheetId="1">2+1+-0.032804+2+1+-0.0328+2+1+-0.0321+2+1+-0.031787+2+1+-0.03151+2+1+-0.0313+2+1+-0.0302+2+1+-0.0288+2+1+-0.02839+2+1+-0.027239+2+1+-0.0265+2+1+-0.0264+8</definedName>
    <definedName name="ZA107AE" localSheetId="1">2+1+-0.0249+2+1+-0.0247+2+1+-0.0233+2+1+-0.022+2+1+-0.021721+2+1+-0.0215+2+1+-0.0213+2+1+-0.020553+2+1+-0.020542+2+1+-0.017722+2+1+-0.0174+2+1+-0.01682+8</definedName>
    <definedName name="ZA107AF" localSheetId="1">2+1+-0.0164+2+1+-0.0163+2+1+-0.016146+2+1+-0.015925+2+1+-0.015241+2+1+-0.015113+2+1+-0.015107+2+1+-0.014974+2+1+-0.014423+2+1+-0.0143+2+1+-0.0142+2+1+-0.013929+8</definedName>
    <definedName name="ZA107AG" localSheetId="1">2+1+-0.0134+2+1+-0.01326+2+1+-0.01285+2+1+-0.0124+2+1+-0.011881+2+1+-0.0101+2+1+-0.009896+2+1+-0.009738+2+1+-0.009645+2+1+-0.0088+2+1+-0.008508+2+1+-0.008+8</definedName>
    <definedName name="ZA107AH" localSheetId="1">2+1+-0.00731+2+1+-0.007+2+1+-0.006837+2+1+-0.0065+2+2+-0.0061+2+1+-0.006+2+1+-0.0058+2+1+-0.005554+2+1+-0.0054+2+1+-0.0052+2+1+-0.005145+2+1+-0.004821+8</definedName>
    <definedName name="ZA107AI" localSheetId="1">2+1+-0.004+2+1+-0.0039+2+1+-0.0037+2+1+-0.003601+2+2+-0.0032+2+1+-0.0026+2+1+-0.000914+2+1+-0.000179+2+1+0.000016+2+1+0.0002+2+1+0.000277+2+1+0.0007+8</definedName>
    <definedName name="ZA107AJ" localSheetId="1">2+1+0.001372+2+1+0.001411+2+1+0.0018+2+1+0.001864+2+1+0.002108+2+1+0.00253+2+1+0.0026+2+1+0.002653+2+1+0.0028+2+1+0.003017+2+1+0.00307+2+1+0.00361+8</definedName>
    <definedName name="ZA107AK" localSheetId="1">2+1+0.00364+2+1+0.0044+2+1+0.004798+2+1+0.00569+2+1+0.0062+2+1+0.0069+2+1+0.007225+2+1+0.0078+2+1+0.0103+2+1+0.010674+2+1+0.0108+2+1+0.01095+8</definedName>
    <definedName name="ZA107AL" localSheetId="1">2+1+0.011+2+1+0.0129+2+1+0.01311+2+1+0.013114+2+1+0.0136+2+1+0.013632+2+1+0.0137+2+1+0.01408+2+1+0.0159+2+1+0.0166+2+1+0.017+2+1+0.0171+8</definedName>
    <definedName name="ZA107AM" localSheetId="1">2+1+0.017189+2+1+0.0173+2+1+0.0181+2+1+0.018341+2+1+0.01865+2+1+0.01921+2+1+0.0193+2+1+0.019395+2+2+0.0208+2+1+0.021919+2+1+0.0221+2+1+0.0233+8</definedName>
    <definedName name="ZA107AN" localSheetId="1">2+1+0.0235+2+2+0.0236+2+1+0.023655+2+1+0.0238+2+1+0.024653+2+1+0.0253+2+1+0.0256+2+1+0.02599+2+1+0.026+2+1+0.0263+2+1+0.0272+2+1+0.0273+8</definedName>
    <definedName name="ZA107AO" localSheetId="1">2+1+0.0274+2+1+0.027608+2+1+0.02806+2+1+0.02957+2+1+0.029921+2+1+0.031334+2+1+0.032584+2+1+0.033999+2+1+0.034715+2+1+0.0348+2+1+0.0365+2+1+0.036994+8</definedName>
    <definedName name="ZA107AP" localSheetId="1">2+1+0.037683+2+1+0.038+2+1+0.0382+2+1+0.038243+2+1+0.0385+2+1+0.03911+2+1+0.039421+2+1+0.0402+2+1+0.04099+2+1+0.041222+2+1+0.0413+2+1+0.0414+8</definedName>
    <definedName name="ZA107AQ" localSheetId="1">2+1+0.041535+2+1+0.041888+2+1+0.04214+2+1+0.0424+2+1+0.0427+2+1+0.042723+2+1+0.0428+2+1+0.04293+2+1+0.0438+2+1+0.0441+2+1+0.0442+2+1+0.0447+8</definedName>
    <definedName name="ZA107AR" localSheetId="1">2+1+0.046188+2+1+0.0464+2+1+0.0467+2+1+0.0468+2+1+0.047+2+1+0.047482+2+1+0.049304+2+1+0.0498+2+1+0.0499+2+1+0.050457+2+1+0.050859+2+1+0.050865+8</definedName>
    <definedName name="ZA107AS" localSheetId="1">2+1+0.05141+2+1+0.0516+2+1+0.0528+2+1+0.053574+2+1+0.053967+2+1+0.0549+2+1+0.0554+2+1+0.0556+2+1+0.055951+2+1+0.05621+2+1+0.05751+2+1+0.058372+8</definedName>
    <definedName name="ZA107AT" localSheetId="1">2+1+0.058574+2+1+0.06103+2+1+0.06106+2+1+0.0615+2+1+0.06367+2+1+0.0644+2+1+0.06742+2+1+0.0676+2+2+0.0716+2+1+0.0723+2+1+0.0738+2+1+0.0748+8</definedName>
    <definedName name="ZA107AU" localSheetId="1">2+1+0.07522+2+1+0.0758+2+1+0.0761+2+1+0.0768+2+1+0.087008+2+1+0.087669+2+1+0.0898+2+1+0.0975+2+1+0.10953+2+1+0.1125+2+1+0.1126+2+1+0.119925+8</definedName>
    <definedName name="ZA107AV" localSheetId="1">2+1+0.125146+2+1+0.1267+2+1+0.1343+2+1+0.165722+9</definedName>
    <definedName name="ZA108AA" localSheetId="1">2+1+-0.2152+2+1+-0.116979+2+1+-0.108228+2+1+-0.09866+2+1+-0.0903+2+1+-0.089058+2+1+-0.088921+2+1+-0.082839+2+1+-0.0822+2+1+-0.0819+2+1+-0.075913+2+1+-0.074348+8</definedName>
    <definedName name="ZA108AB" localSheetId="1">2+1+-0.0671+2+1+-0.065868+2+1+-0.06557+2+1+-0.059642+2+1+-0.0569+2+1+-0.0554+2+1+-0.05471+2+1+-0.0534+2+1+-0.0512+2+1+-0.0502+2+1+-0.0492+2+1+-0.048939+8</definedName>
    <definedName name="ZA108AC" localSheetId="1">2+1+-0.048204+2+1+-0.0457+2+1+-0.04479+2+1+-0.0438+2+1+-0.041537+2+1+-0.04037+2+1+-0.03992+2+1+-0.039455+2+1+-0.037348+2+1+-0.036748+2+1+-0.033267+2+1+-0.0331+8</definedName>
    <definedName name="ZA108AD" localSheetId="1">2+1+-0.032804+2+1+-0.0328+2+1+-0.0321+2+1+-0.031787+2+1+-0.03151+2+1+-0.0313+2+1+-0.0302+2+1+-0.0288+2+1+-0.02839+2+1+-0.027239+2+1+-0.0265+2+1+-0.0264+8</definedName>
    <definedName name="ZA108AE" localSheetId="1">2+1+-0.0249+2+1+-0.0247+2+1+-0.0233+2+1+-0.022+2+1+-0.021721+2+1+-0.0215+2+1+-0.0213+2+1+-0.020553+2+1+-0.020542+2+1+-0.017722+2+1+-0.0174+2+1+-0.01682+8</definedName>
    <definedName name="ZA108AF" localSheetId="1">2+1+-0.0164+2+1+-0.0163+2+1+-0.016146+2+1+-0.015925+2+1+-0.015241+2+1+-0.015113+2+1+-0.015107+2+1+-0.014974+2+1+-0.014423+2+1+-0.0143+2+1+-0.0142+2+1+-0.013929+8</definedName>
    <definedName name="ZA108AG" localSheetId="1">2+1+-0.0134+2+1+-0.01326+2+1+-0.01285+2+1+-0.0124+2+1+-0.011881+2+1+-0.0101+2+1+-0.009896+2+1+-0.009738+2+1+-0.009645+2+1+-0.0088+2+1+-0.008508+2+1+-0.008+8</definedName>
    <definedName name="ZA108AH" localSheetId="1">2+1+-0.00731+2+1+-0.007+2+1+-0.006837+2+1+-0.0065+2+2+-0.0061+2+1+-0.006+2+1+-0.0058+2+1+-0.005554+2+1+-0.0054+2+1+-0.0052+2+1+-0.005145+2+1+-0.004821+8</definedName>
    <definedName name="ZA108AI" localSheetId="1">2+1+-0.004+2+1+-0.0039+2+1+-0.0037+2+1+-0.003601+2+2+-0.0032+2+1+-0.0026+2+1+-0.000914+2+1+-0.000179+2+1+0.000016+2+1+0.0002+2+1+0.000277+2+1+0.0007+8</definedName>
    <definedName name="ZA108AJ" localSheetId="1">2+1+0.001372+2+1+0.001411+2+1+0.0018+2+1+0.001864+2+1+0.002108+2+1+0.00253+2+1+0.0026+2+1+0.002653+2+1+0.0028+2+1+0.003017+2+1+0.00307+2+1+0.00361+8</definedName>
    <definedName name="ZA108AK" localSheetId="1">2+1+0.00364+2+1+0.0044+2+1+0.004798+2+1+0.00569+2+1+0.0062+2+1+0.0069+2+1+0.007225+2+1+0.0078+2+1+0.0103+2+1+0.010674+2+1+0.0108+2+1+0.01095+8</definedName>
    <definedName name="ZA108AL" localSheetId="1">2+1+0.011+2+1+0.0129+2+1+0.01311+2+1+0.013114+2+1+0.0136+2+1+0.013632+2+1+0.0137+2+1+0.01408+2+1+0.0159+2+1+0.0166+2+1+0.017+2+1+0.0171+8</definedName>
    <definedName name="ZA108AM" localSheetId="1">2+1+0.017189+2+1+0.0173+2+1+0.0181+2+1+0.018341+2+1+0.01865+2+1+0.01921+2+1+0.0193+2+1+0.019395+2+2+0.0208+2+1+0.021919+2+1+0.0221+2+1+0.0233+8</definedName>
    <definedName name="ZA108AN" localSheetId="1">2+1+0.0235+2+2+0.0236+2+1+0.023655+2+1+0.0238+2+1+0.024653+2+1+0.0253+2+1+0.0256+2+1+0.02599+2+1+0.026+2+1+0.0263+2+1+0.0272+2+1+0.0273+8</definedName>
    <definedName name="ZA108AO" localSheetId="1">2+1+0.0274+2+1+0.027608+2+1+0.02806+2+1+0.02957+2+1+0.029921+2+1+0.031334+2+1+0.032584+2+1+0.033999+2+1+0.034715+2+1+0.0348+2+1+0.0365+2+1+0.036994+8</definedName>
    <definedName name="ZA108AP" localSheetId="1">2+1+0.037683+2+1+0.038+2+1+0.0382+2+1+0.038243+2+1+0.0385+2+1+0.03911+2+1+0.039421+2+1+0.0402+2+1+0.04099+2+1+0.041222+2+1+0.0413+2+1+0.0414+8</definedName>
    <definedName name="ZA108AQ" localSheetId="1">2+1+0.041535+2+1+0.041888+2+1+0.04214+2+1+0.0424+2+1+0.0427+2+1+0.042723+2+1+0.0428+2+1+0.04293+2+1+0.0438+2+1+0.0441+2+1+0.0442+2+1+0.0447+8</definedName>
    <definedName name="ZA108AR" localSheetId="1">2+1+0.046188+2+1+0.0464+2+1+0.0467+2+1+0.0468+2+1+0.047+2+1+0.047482+2+1+0.049304+2+1+0.0498+2+1+0.0499+2+1+0.050457+2+1+0.050859+2+1+0.050865+8</definedName>
    <definedName name="ZA108AS" localSheetId="1">2+1+0.05141+2+1+0.0516+2+1+0.0528+2+1+0.053574+2+1+0.053967+2+1+0.0549+2+1+0.0554+2+1+0.0556+2+1+0.055951+2+1+0.05621+2+1+0.05751+2+1+0.058372+8</definedName>
    <definedName name="ZA108AT" localSheetId="1">2+1+0.058574+2+1+0.06103+2+1+0.06106+2+1+0.0615+2+1+0.06367+2+1+0.0644+2+1+0.06742+2+1+0.0676+2+2+0.0716+2+1+0.0723+2+1+0.0738+2+1+0.0748+8</definedName>
    <definedName name="ZA108AU" localSheetId="1">2+1+0.07522+2+1+0.0758+2+1+0.0761+2+1+0.0768+2+1+0.087008+2+1+0.087669+2+1+0.0898+2+1+0.0975+2+1+0.10953+2+1+0.1125+2+1+0.1126+2+1+0.119925+8</definedName>
    <definedName name="ZA108AV" localSheetId="1">2+1+0.125146+2+1+0.1267+2+1+0.1343+2+1+0.165722+9</definedName>
    <definedName name="ZA109AA" localSheetId="1">2+1+-0.2152+2+1+-0.116979+2+1+-0.108228+2+1+-0.09866+2+1+-0.0903+2+1+-0.089058+2+1+-0.088921+2+1+-0.082839+2+1+-0.0822+2+1+-0.0819+2+1+-0.075913+2+1+-0.074348+8</definedName>
    <definedName name="ZA109AB" localSheetId="1">2+1+-0.0671+2+1+-0.065868+2+1+-0.06557+2+1+-0.059642+2+1+-0.0569+2+1+-0.0554+2+1+-0.05471+2+1+-0.0534+2+1+-0.0512+2+1+-0.0502+2+1+-0.0492+2+1+-0.048939+8</definedName>
    <definedName name="ZA109AC" localSheetId="1">2+1+-0.048204+2+1+-0.0457+2+1+-0.04479+2+1+-0.0438+2+1+-0.041537+2+1+-0.04037+2+1+-0.03992+2+1+-0.039455+2+1+-0.037348+2+1+-0.036748+2+1+-0.033267+2+1+-0.0331+8</definedName>
    <definedName name="ZA109AD" localSheetId="1">2+1+-0.032804+2+1+-0.0328+2+1+-0.0321+2+1+-0.031787+2+1+-0.03151+2+1+-0.0313+2+1+-0.0302+2+1+-0.0288+2+1+-0.02839+2+1+-0.027239+2+1+-0.0265+2+1+-0.0264+8</definedName>
    <definedName name="ZA109AE" localSheetId="1">2+1+-0.0249+2+1+-0.0247+2+1+-0.0233+2+1+-0.022+2+1+-0.021721+2+1+-0.0215+2+1+-0.0213+2+1+-0.020553+2+1+-0.020542+2+1+-0.017722+2+1+-0.0174+2+1+-0.01682+8</definedName>
    <definedName name="ZA109AF" localSheetId="1">2+1+-0.0164+2+1+-0.0163+2+1+-0.016146+2+1+-0.015925+2+1+-0.015241+2+1+-0.015113+2+1+-0.015107+2+1+-0.014974+2+1+-0.014423+2+1+-0.0143+2+1+-0.0142+2+1+-0.013929+8</definedName>
    <definedName name="ZA109AG" localSheetId="1">2+1+-0.0134+2+1+-0.01326+2+1+-0.01285+2+1+-0.0124+2+1+-0.011881+2+1+-0.0101+2+1+-0.009896+2+1+-0.009738+2+1+-0.009645+2+1+-0.0088+2+1+-0.008508+2+1+-0.008+8</definedName>
    <definedName name="ZA109AH" localSheetId="1">2+1+-0.00731+2+1+-0.007+2+1+-0.006837+2+1+-0.0065+2+2+-0.0061+2+1+-0.006+2+1+-0.0058+2+1+-0.005554+2+1+-0.0054+2+1+-0.0052+2+1+-0.005145+2+1+-0.004821+8</definedName>
    <definedName name="ZA109AI" localSheetId="1">2+1+-0.004+2+1+-0.0039+2+1+-0.0037+2+1+-0.003601+2+2+-0.0032+2+1+-0.0026+2+1+-0.000914+2+1+-0.000179+2+1+0.000016+2+1+0.0002+2+1+0.000277+2+1+0.0007+8</definedName>
    <definedName name="ZA109AJ" localSheetId="1">2+1+0.001372+2+1+0.001411+2+1+0.0018+2+1+0.001864+2+1+0.002108+2+1+0.00253+2+1+0.0026+2+1+0.002653+2+1+0.0028+2+1+0.003017+2+1+0.00307+2+1+0.00361+8</definedName>
    <definedName name="ZA109AK" localSheetId="1">2+1+0.00364+2+1+0.0044+2+1+0.004798+2+1+0.00569+2+1+0.0062+2+1+0.0069+2+1+0.007225+2+1+0.0078+2+1+0.0103+2+1+0.010674+2+1+0.0108+2+1+0.01095+8</definedName>
    <definedName name="ZA109AL" localSheetId="1">2+1+0.011+2+1+0.0129+2+1+0.01311+2+1+0.013114+2+1+0.0136+2+1+0.013632+2+1+0.0137+2+1+0.01408+2+1+0.0159+2+1+0.0166+2+1+0.017+2+1+0.0171+8</definedName>
    <definedName name="ZA109AM" localSheetId="1">2+1+0.017189+2+1+0.0173+2+1+0.0181+2+1+0.018341+2+1+0.01865+2+1+0.01921+2+1+0.0193+2+1+0.019395+2+2+0.0208+2+1+0.021919+2+1+0.0221+2+1+0.0233+8</definedName>
    <definedName name="ZA109AN" localSheetId="1">2+1+0.0235+2+2+0.0236+2+1+0.023655+2+1+0.0238+2+1+0.024653+2+1+0.0253+2+1+0.0256+2+1+0.02599+2+1+0.026+2+1+0.0263+2+1+0.0272+2+1+0.0273+8</definedName>
    <definedName name="ZA109AO" localSheetId="1">2+1+0.0274+2+1+0.027608+2+1+0.02806+2+1+0.02957+2+1+0.029921+2+1+0.031334+2+1+0.032584+2+1+0.033999+2+1+0.034715+2+1+0.0348+2+1+0.0365+2+1+0.036994+8</definedName>
    <definedName name="ZA109AP" localSheetId="1">2+1+0.037683+2+1+0.038+2+1+0.0382+2+1+0.038243+2+1+0.0385+2+1+0.03911+2+1+0.039421+2+1+0.0402+2+1+0.04099+2+1+0.041222+2+1+0.0413+2+1+0.0414+8</definedName>
    <definedName name="ZA109AQ" localSheetId="1">2+1+0.041535+2+1+0.041888+2+1+0.04214+2+1+0.0424+2+1+0.0427+2+1+0.042723+2+1+0.0428+2+1+0.04293+2+1+0.0438+2+1+0.0441+2+1+0.0442+2+1+0.0447+8</definedName>
    <definedName name="ZA109AR" localSheetId="1">2+1+0.046188+2+1+0.0464+2+1+0.0467+2+1+0.0468+2+1+0.047+2+1+0.047482+2+1+0.049304+2+1+0.0498+2+1+0.0499+2+1+0.050457+2+1+0.050859+2+1+0.050865+8</definedName>
    <definedName name="ZA109AS" localSheetId="1">2+1+0.05141+2+1+0.0516+2+1+0.0528+2+1+0.053574+2+1+0.053967+2+1+0.0549+2+1+0.0554+2+1+0.0556+2+1+0.055951+2+1+0.05621+2+1+0.05751+2+1+0.058372+8</definedName>
    <definedName name="ZA109AT" localSheetId="1">2+1+0.058574+2+1+0.06103+2+1+0.06106+2+1+0.0615+2+1+0.06367+2+1+0.0644+2+1+0.06742+2+1+0.0676+2+2+0.0716+2+1+0.0723+2+1+0.0738+2+1+0.0748+8</definedName>
    <definedName name="ZA109AU" localSheetId="1">2+1+0.07522+2+1+0.0758+2+1+0.0761+2+1+0.0768+2+1+0.087008+2+1+0.087669+2+1+0.0898+2+1+0.0975+2+1+0.10953+2+1+0.1125+2+1+0.1126+2+1+0.119925+8</definedName>
    <definedName name="ZA109AV" localSheetId="1">2+1+0.125146+2+1+0.1267+2+1+0.1343+2+1+0.165722+9</definedName>
    <definedName name="ZA110AA" localSheetId="1">2+1+-0.2152+2+1+-0.116979+2+1+-0.108228+2+1+-0.09866+2+1+-0.0903+2+1+-0.089058+2+1+-0.088921+2+1+-0.082839+2+1+-0.0822+2+1+-0.0819+2+1+-0.075913+2+1+-0.074348+8</definedName>
    <definedName name="ZA110AB" localSheetId="1">2+1+-0.0671+2+1+-0.065868+2+1+-0.06557+2+1+-0.059642+2+1+-0.0569+2+1+-0.0554+2+1+-0.05471+2+1+-0.0534+2+1+-0.0512+2+1+-0.0502+2+1+-0.0492+2+1+-0.048939+8</definedName>
    <definedName name="ZA110AC" localSheetId="1">2+1+-0.048204+2+1+-0.0457+2+1+-0.04479+2+1+-0.0438+2+1+-0.041537+2+1+-0.04037+2+1+-0.03992+2+1+-0.039455+2+1+-0.037348+2+1+-0.036748+2+1+-0.033267+2+1+-0.0331+8</definedName>
    <definedName name="ZA110AD" localSheetId="1">2+1+-0.032804+2+1+-0.0328+2+1+-0.0321+2+1+-0.031787+2+1+-0.03151+2+1+-0.0313+2+1+-0.0302+2+1+-0.0288+2+1+-0.02839+2+1+-0.027239+2+1+-0.0265+2+1+-0.0264+8</definedName>
    <definedName name="ZA110AE" localSheetId="1">2+1+-0.0249+2+1+-0.0247+2+1+-0.0233+2+1+-0.022+2+1+-0.021721+2+1+-0.0215+2+1+-0.0213+2+1+-0.020553+2+1+-0.020542+2+1+-0.017722+2+1+-0.0174+2+1+-0.01682+8</definedName>
    <definedName name="ZA110AF" localSheetId="1">2+1+-0.0164+2+1+-0.0163+2+1+-0.016146+2+1+-0.015925+2+1+-0.015241+2+1+-0.015113+2+1+-0.015107+2+1+-0.014974+2+1+-0.014423+2+1+-0.0143+2+1+-0.0142+2+1+-0.013929+8</definedName>
    <definedName name="ZA110AG" localSheetId="1">2+1+-0.0134+2+1+-0.01326+2+1+-0.01285+2+1+-0.0124+2+1+-0.011881+2+1+-0.0101+2+1+-0.009896+2+1+-0.009738+2+1+-0.009645+2+1+-0.0088+2+1+-0.008508+2+1+-0.008+8</definedName>
    <definedName name="ZA110AH" localSheetId="1">2+1+-0.00731+2+1+-0.007+2+1+-0.006837+2+1+-0.0065+2+2+-0.0061+2+1+-0.006+2+1+-0.0058+2+1+-0.005554+2+1+-0.0054+2+1+-0.0052+2+1+-0.005145+2+1+-0.004821+8</definedName>
    <definedName name="ZA110AI" localSheetId="1">2+1+-0.004+2+1+-0.0039+2+1+-0.0037+2+1+-0.003601+2+2+-0.0032+2+1+-0.0026+2+1+-0.000914+2+1+-0.000179+2+1+0.000016+2+1+0.0002+2+1+0.000277+2+1+0.0007+8</definedName>
    <definedName name="ZA110AJ" localSheetId="1">2+1+0.001372+2+1+0.001411+2+1+0.0018+2+1+0.001864+2+1+0.002108+2+1+0.00253+2+1+0.0026+2+1+0.002653+2+1+0.0028+2+1+0.003017+2+1+0.00307+2+1+0.00361+8</definedName>
    <definedName name="ZA110AK" localSheetId="1">2+1+0.00364+2+1+0.0044+2+1+0.004798+2+1+0.00569+2+1+0.0062+2+1+0.0069+2+1+0.007225+2+1+0.0078+2+1+0.0103+2+1+0.010674+2+1+0.0108+2+1+0.01095+8</definedName>
    <definedName name="ZA110AL" localSheetId="1">2+1+0.011+2+1+0.0129+2+1+0.01311+2+1+0.013114+2+1+0.0136+2+1+0.013632+2+1+0.0137+2+1+0.01408+2+1+0.0159+2+1+0.0166+2+1+0.017+2+1+0.0171+8</definedName>
    <definedName name="ZA110AM" localSheetId="1">2+1+0.017189+2+1+0.0173+2+1+0.0181+2+1+0.018341+2+1+0.01865+2+1+0.01921+2+1+0.0193+2+1+0.019395+2+2+0.0208+2+1+0.021919+2+1+0.0221+2+1+0.0233+8</definedName>
    <definedName name="ZA110AN" localSheetId="1">2+1+0.0235+2+2+0.0236+2+1+0.023655+2+1+0.0238+2+1+0.024653+2+1+0.0253+2+1+0.0256+2+1+0.02599+2+1+0.026+2+1+0.0263+2+1+0.0272+2+1+0.0273+8</definedName>
    <definedName name="ZA110AO" localSheetId="1">2+1+0.0274+2+1+0.027608+2+1+0.02806+2+1+0.02957+2+1+0.029921+2+1+0.031334+2+1+0.032584+2+1+0.033999+2+1+0.034715+2+1+0.0348+2+1+0.0365+2+1+0.036994+8</definedName>
    <definedName name="ZA110AP" localSheetId="1">2+1+0.037683+2+1+0.038+2+1+0.0382+2+1+0.038243+2+1+0.0385+2+1+0.03911+2+1+0.039421+2+1+0.0402+2+1+0.04099+2+1+0.041222+2+1+0.0413+2+1+0.0414+8</definedName>
    <definedName name="ZA110AQ" localSheetId="1">2+1+0.041535+2+1+0.041888+2+1+0.04214+2+1+0.0424+2+1+0.0427+2+1+0.042723+2+1+0.0428+2+1+0.04293+2+1+0.0438+2+1+0.0441+2+1+0.0442+2+1+0.0447+8</definedName>
    <definedName name="ZA110AR" localSheetId="1">2+1+0.046188+2+1+0.0464+2+1+0.0467+2+1+0.0468+2+1+0.047+2+1+0.047482+2+1+0.049304+2+1+0.0498+2+1+0.0499+2+1+0.050457+2+1+0.050859+2+1+0.050865+8</definedName>
    <definedName name="ZA110AS" localSheetId="1">2+1+0.05141+2+1+0.0516+2+1+0.0528+2+1+0.053574+2+1+0.053967+2+1+0.0549+2+1+0.0554+2+1+0.0556+2+1+0.055951+2+1+0.05621+2+1+0.05751+2+1+0.058372+8</definedName>
    <definedName name="ZA110AT" localSheetId="1">2+1+0.058574+2+1+0.06103+2+1+0.06106+2+1+0.0615+2+1+0.06367+2+1+0.0644+2+1+0.06742+2+1+0.0676+2+2+0.0716+2+1+0.0723+2+1+0.0738+2+1+0.0748+8</definedName>
    <definedName name="ZA110AU" localSheetId="1">2+1+0.07522+2+1+0.0758+2+1+0.0761+2+1+0.0768+2+1+0.087008+2+1+0.087669+2+1+0.0898+2+1+0.0975+2+1+0.10953+2+1+0.1125+2+1+0.1126+2+1+0.119925+8</definedName>
    <definedName name="ZA110AV" localSheetId="1">2+1+0.125146+2+1+0.1267+2+1+0.1343+2+1+0.165722+9</definedName>
    <definedName name="ZA111AA" localSheetId="1">2+1+-0.2152+2+1+-0.116979+2+1+-0.108228+2+1+-0.09866+2+1+-0.0903+2+1+-0.089058+2+1+-0.088921+2+1+-0.082839+2+1+-0.0822+2+1+-0.0819+2+1+-0.075913+2+1+-0.074348+8</definedName>
    <definedName name="ZA111AB" localSheetId="1">2+1+-0.0671+2+1+-0.065868+2+1+-0.06557+2+1+-0.059642+2+1+-0.0569+2+1+-0.0554+2+1+-0.05471+2+1+-0.0534+2+1+-0.0512+2+1+-0.0502+2+1+-0.0492+2+1+-0.048939+8</definedName>
    <definedName name="ZA111AC" localSheetId="1">2+1+-0.048204+2+1+-0.0457+2+1+-0.04479+2+1+-0.0438+2+1+-0.041537+2+1+-0.04037+2+1+-0.03992+2+1+-0.039455+2+1+-0.037348+2+1+-0.036748+2+1+-0.033267+2+1+-0.0331+8</definedName>
    <definedName name="ZA111AD" localSheetId="1">2+1+-0.032804+2+1+-0.0328+2+1+-0.0321+2+1+-0.031787+2+1+-0.03151+2+1+-0.0313+2+1+-0.0302+2+1+-0.0288+2+1+-0.02839+2+1+-0.027239+2+1+-0.0265+2+1+-0.0264+8</definedName>
    <definedName name="ZA111AE" localSheetId="1">2+1+-0.0249+2+1+-0.0247+2+1+-0.0233+2+1+-0.022+2+1+-0.021721+2+1+-0.0215+2+1+-0.0213+2+1+-0.020553+2+1+-0.020542+2+1+-0.017722+2+1+-0.0174+2+1+-0.01682+8</definedName>
    <definedName name="ZA111AF" localSheetId="1">2+1+-0.0164+2+1+-0.0163+2+1+-0.016146+2+1+-0.015925+2+1+-0.015241+2+1+-0.015113+2+1+-0.015107+2+1+-0.014974+2+1+-0.014423+2+1+-0.0143+2+1+-0.0142+2+1+-0.013929+8</definedName>
    <definedName name="ZA111AG" localSheetId="1">2+1+-0.0134+2+1+-0.01326+2+1+-0.01285+2+1+-0.0124+2+1+-0.011881+2+1+-0.0101+2+1+-0.009896+2+1+-0.009738+2+1+-0.009645+2+1+-0.0088+2+1+-0.008508+2+1+-0.008+8</definedName>
    <definedName name="ZA111AH" localSheetId="1">2+1+-0.00731+2+1+-0.007+2+1+-0.006837+2+1+-0.0065+2+2+-0.0061+2+1+-0.006+2+1+-0.0058+2+1+-0.005554+2+1+-0.0054+2+1+-0.0052+2+1+-0.005145+2+1+-0.004821+8</definedName>
    <definedName name="ZA111AI" localSheetId="1">2+1+-0.004+2+1+-0.0039+2+1+-0.0037+2+1+-0.003601+2+2+-0.0032+2+1+-0.0026+2+1+-0.000914+2+1+-0.000179+2+1+0.000016+2+1+0.0002+2+1+0.000277+2+1+0.0007+8</definedName>
    <definedName name="ZA111AJ" localSheetId="1">2+1+0.001372+2+1+0.001411+2+1+0.0018+2+1+0.001864+2+1+0.002108+2+1+0.00253+2+1+0.0026+2+1+0.002653+2+1+0.0028+2+1+0.003017+2+1+0.00307+2+1+0.00361+8</definedName>
    <definedName name="ZA111AK" localSheetId="1">2+1+0.00364+2+1+0.0044+2+1+0.004798+2+1+0.00569+2+1+0.0062+2+1+0.0069+2+1+0.007225+2+1+0.0078+2+1+0.0103+2+1+0.010674+2+1+0.0108+2+1+0.01095+8</definedName>
    <definedName name="ZA111AL" localSheetId="1">2+1+0.011+2+1+0.0129+2+1+0.01311+2+1+0.013114+2+1+0.0136+2+1+0.013632+2+1+0.0137+2+1+0.01408+2+1+0.0159+2+1+0.0166+2+1+0.017+2+1+0.0171+8</definedName>
    <definedName name="ZA111AM" localSheetId="1">2+1+0.017189+2+1+0.0173+2+1+0.0181+2+1+0.018341+2+1+0.01865+2+1+0.01921+2+1+0.0193+2+1+0.019395+2+2+0.0208+2+1+0.021919+2+1+0.0221+2+1+0.0233+8</definedName>
    <definedName name="ZA111AN" localSheetId="1">2+1+0.0235+2+2+0.0236+2+1+0.023655+2+1+0.0238+2+1+0.024653+2+1+0.0253+2+1+0.0256+2+1+0.02599+2+1+0.026+2+1+0.0263+2+1+0.0272+2+1+0.0273+8</definedName>
    <definedName name="ZA111AO" localSheetId="1">2+1+0.0274+2+1+0.027608+2+1+0.02806+2+1+0.02957+2+1+0.029921+2+1+0.031334+2+1+0.032584+2+1+0.033999+2+1+0.034715+2+1+0.0348+2+1+0.0365+2+1+0.036994+8</definedName>
    <definedName name="ZA111AP" localSheetId="1">2+1+0.037683+2+1+0.038+2+1+0.0382+2+1+0.038243+2+1+0.0385+2+1+0.03911+2+1+0.039421+2+1+0.0402+2+1+0.04099+2+1+0.041222+2+1+0.0413+2+1+0.0414+8</definedName>
    <definedName name="ZA111AQ" localSheetId="1">2+1+0.041535+2+1+0.041888+2+1+0.04214+2+1+0.0424+2+1+0.0427+2+1+0.042723+2+1+0.0428+2+1+0.04293+2+1+0.0438+2+1+0.0441+2+1+0.0442+2+1+0.0447+8</definedName>
    <definedName name="ZA111AR" localSheetId="1">2+1+0.046188+2+1+0.0464+2+1+0.0467+2+1+0.0468+2+1+0.047+2+1+0.047482+2+1+0.049304+2+1+0.0498+2+1+0.0499+2+1+0.050457+2+1+0.050859+2+1+0.050865+8</definedName>
    <definedName name="ZA111AS" localSheetId="1">2+1+0.05141+2+1+0.0516+2+1+0.0528+2+1+0.053574+2+1+0.053967+2+1+0.0549+2+1+0.0554+2+1+0.0556+2+1+0.055951+2+1+0.05621+2+1+0.05751+2+1+0.058372+8</definedName>
    <definedName name="ZA111AT" localSheetId="1">2+1+0.058574+2+1+0.06103+2+1+0.06106+2+1+0.0615+2+1+0.06367+2+1+0.0644+2+1+0.06742+2+1+0.0676+2+2+0.0716+2+1+0.0723+2+1+0.0738+2+1+0.0748+8</definedName>
    <definedName name="ZA111AU" localSheetId="1">2+1+0.07522+2+1+0.0758+2+1+0.0761+2+1+0.0768+2+1+0.087008+2+1+0.087669+2+1+0.0898+2+1+0.0975+2+1+0.10953+2+1+0.1125+2+1+0.1126+2+1+0.119925+8</definedName>
    <definedName name="ZA111AV" localSheetId="1">2+1+0.125146+2+1+0.1267+2+1+0.1343+2+1+0.165722+9</definedName>
    <definedName name="ZA112AA" localSheetId="1">2+1+-0.2152+2+1+-0.116979+2+1+-0.108228+2+1+-0.09866+2+1+-0.0903+2+1+-0.089058+2+1+-0.088921+2+1+-0.082839+2+1+-0.0822+2+1+-0.0819+2+1+-0.075913+2+1+-0.074348+8</definedName>
    <definedName name="ZA112AB" localSheetId="1">2+1+-0.0671+2+1+-0.065868+2+1+-0.06557+2+1+-0.059642+2+1+-0.0569+2+1+-0.0554+2+1+-0.05471+2+1+-0.0534+2+1+-0.0512+2+1+-0.0502+2+1+-0.0492+2+1+-0.048939+8</definedName>
    <definedName name="ZA112AC" localSheetId="1">2+1+-0.048204+2+1+-0.0457+2+1+-0.04479+2+1+-0.0438+2+1+-0.041537+2+1+-0.04037+2+1+-0.03992+2+1+-0.039455+2+1+-0.037348+2+1+-0.036748+2+1+-0.033267+2+1+-0.0331+8</definedName>
    <definedName name="ZA112AD" localSheetId="1">2+1+-0.032804+2+1+-0.0328+2+1+-0.0321+2+1+-0.031787+2+1+-0.03151+2+1+-0.0313+2+1+-0.0302+2+1+-0.0288+2+1+-0.02839+2+1+-0.027239+2+1+-0.0265+2+1+-0.0264+8</definedName>
    <definedName name="ZA112AE" localSheetId="1">2+1+-0.0249+2+1+-0.0247+2+1+-0.0233+2+1+-0.022+2+1+-0.021721+2+1+-0.0215+2+1+-0.0213+2+1+-0.020553+2+1+-0.020542+2+1+-0.017722+2+1+-0.0174+2+1+-0.01682+8</definedName>
    <definedName name="ZA112AF" localSheetId="1">2+1+-0.0164+2+1+-0.0163+2+1+-0.016146+2+1+-0.015925+2+1+-0.015241+2+1+-0.015113+2+1+-0.015107+2+1+-0.014974+2+1+-0.014423+2+1+-0.0143+2+1+-0.0142+2+1+-0.013929+8</definedName>
    <definedName name="ZA112AG" localSheetId="1">2+1+-0.0134+2+1+-0.01326+2+1+-0.01285+2+1+-0.0124+2+1+-0.011881+2+1+-0.0101+2+1+-0.009896+2+1+-0.009738+2+1+-0.009645+2+1+-0.0088+2+1+-0.008508+2+1+-0.008+8</definedName>
    <definedName name="ZA112AH" localSheetId="1">2+1+-0.00731+2+1+-0.007+2+1+-0.006837+2+1+-0.0065+2+2+-0.0061+2+1+-0.006+2+1+-0.0058+2+1+-0.005554+2+1+-0.0054+2+1+-0.0052+2+1+-0.005145+2+1+-0.004821+8</definedName>
    <definedName name="ZA112AI" localSheetId="1">2+1+-0.004+2+1+-0.0039+2+1+-0.0037+2+1+-0.003601+2+2+-0.0032+2+1+-0.0026+2+1+-0.000914+2+1+-0.000179+2+1+0.000016+2+1+0.0002+2+1+0.000277+2+1+0.0007+8</definedName>
    <definedName name="ZA112AJ" localSheetId="1">2+1+0.001372+2+1+0.001411+2+1+0.0018+2+1+0.001864+2+1+0.002108+2+1+0.00253+2+1+0.0026+2+1+0.002653+2+1+0.0028+2+1+0.003017+2+1+0.00307+2+1+0.00361+8</definedName>
    <definedName name="ZA112AK" localSheetId="1">2+1+0.00364+2+1+0.0044+2+1+0.004798+2+1+0.00569+2+1+0.0062+2+1+0.0069+2+1+0.007225+2+1+0.0078+2+1+0.0103+2+1+0.010674+2+1+0.0108+2+1+0.01095+8</definedName>
    <definedName name="ZA112AL" localSheetId="1">2+1+0.011+2+1+0.0129+2+1+0.01311+2+1+0.013114+2+1+0.0136+2+1+0.013632+2+1+0.0137+2+1+0.01408+2+1+0.0159+2+1+0.0166+2+1+0.017+2+1+0.0171+8</definedName>
    <definedName name="ZA112AM" localSheetId="1">2+1+0.017189+2+1+0.0173+2+1+0.0181+2+1+0.018341+2+1+0.01865+2+1+0.01921+2+1+0.0193+2+1+0.019395+2+2+0.0208+2+1+0.021919+2+1+0.0221+2+1+0.0233+8</definedName>
    <definedName name="ZA112AN" localSheetId="1">2+1+0.0235+2+2+0.0236+2+1+0.023655+2+1+0.0238+2+1+0.024653+2+1+0.0253+2+1+0.0256+2+1+0.02599+2+1+0.026+2+1+0.0263+2+1+0.0272+2+1+0.0273+8</definedName>
    <definedName name="ZA112AO" localSheetId="1">2+1+0.0274+2+1+0.027608+2+1+0.02806+2+1+0.02957+2+1+0.029921+2+1+0.031334+2+1+0.032584+2+1+0.033999+2+1+0.034715+2+1+0.0348+2+1+0.0365+2+1+0.036994+8</definedName>
    <definedName name="ZA112AP" localSheetId="1">2+1+0.037683+2+1+0.038+2+1+0.0382+2+1+0.038243+2+1+0.0385+2+1+0.03911+2+1+0.039421+2+1+0.0402+2+1+0.04099+2+1+0.041222+2+1+0.0413+2+1+0.0414+8</definedName>
    <definedName name="ZA112AQ" localSheetId="1">2+1+0.041535+2+1+0.041888+2+1+0.04214+2+1+0.0424+2+1+0.0427+2+1+0.042723+2+1+0.0428+2+1+0.04293+2+1+0.0438+2+1+0.0441+2+1+0.0442+2+1+0.0447+8</definedName>
    <definedName name="ZA112AR" localSheetId="1">2+1+0.046188+2+1+0.0464+2+1+0.0467+2+1+0.0468+2+1+0.047+2+1+0.047482+2+1+0.049304+2+1+0.0498+2+1+0.0499+2+1+0.050457+2+1+0.050859+2+1+0.050865+8</definedName>
    <definedName name="ZA112AS" localSheetId="1">2+1+0.05141+2+1+0.0516+2+1+0.0528+2+1+0.053574+2+1+0.053967+2+1+0.0549+2+1+0.0554+2+1+0.0556+2+1+0.055951+2+1+0.05621+2+1+0.05751+2+1+0.058372+8</definedName>
    <definedName name="ZA112AT" localSheetId="1">2+1+0.058574+2+1+0.06103+2+1+0.06106+2+1+0.0615+2+1+0.06367+2+1+0.0644+2+1+0.06742+2+1+0.0676+2+2+0.0716+2+1+0.0723+2+1+0.0738+2+1+0.0748+8</definedName>
    <definedName name="ZA112AU" localSheetId="1">2+1+0.07522+2+1+0.0758+2+1+0.0761+2+1+0.0768+2+1+0.087008+2+1+0.087669+2+1+0.0898+2+1+0.0975+2+1+0.10953+2+1+0.1125+2+1+0.1126+2+1+0.119925+8</definedName>
    <definedName name="ZA112AV" localSheetId="1">2+1+0.125146+2+1+0.1267+2+1+0.1343+2+1+0.165722+9</definedName>
    <definedName name="ZA113AA" localSheetId="1">2+1+-0.2152+2+1+-0.116979+2+1+-0.108228+2+1+-0.09866+2+1+-0.0903+2+1+-0.089058+2+1+-0.088921+2+1+-0.082839+2+1+-0.0822+2+1+-0.0819+2+1+-0.075913+2+1+-0.074348+8</definedName>
    <definedName name="ZA113AB" localSheetId="1">2+1+-0.0671+2+1+-0.065868+2+1+-0.06557+2+1+-0.059642+2+1+-0.0569+2+1+-0.0554+2+1+-0.05471+2+1+-0.0534+2+1+-0.0512+2+1+-0.0502+2+1+-0.0492+2+1+-0.048939+8</definedName>
    <definedName name="ZA113AC" localSheetId="1">2+1+-0.048204+2+1+-0.0457+2+1+-0.04479+2+1+-0.0438+2+1+-0.041537+2+1+-0.04037+2+1+-0.03992+2+1+-0.039455+2+1+-0.037348+2+1+-0.036748+2+1+-0.033267+2+1+-0.0331+8</definedName>
    <definedName name="ZA113AD" localSheetId="1">2+1+-0.032804+2+1+-0.0328+2+1+-0.0321+2+1+-0.031787+2+1+-0.03151+2+1+-0.0313+2+1+-0.0302+2+1+-0.0288+2+1+-0.02839+2+1+-0.027239+2+1+-0.0265+2+1+-0.0264+8</definedName>
    <definedName name="ZA113AE" localSheetId="1">2+1+-0.0249+2+1+-0.0247+2+1+-0.0233+2+1+-0.022+2+1+-0.021721+2+1+-0.0215+2+1+-0.0213+2+1+-0.020553+2+1+-0.020542+2+1+-0.017722+2+1+-0.0174+2+1+-0.01682+8</definedName>
    <definedName name="ZA113AF" localSheetId="1">2+1+-0.0164+2+1+-0.0163+2+1+-0.016146+2+1+-0.015925+2+1+-0.015241+2+1+-0.015113+2+1+-0.015107+2+1+-0.014974+2+1+-0.014423+2+1+-0.0143+2+1+-0.0142+2+1+-0.013929+8</definedName>
    <definedName name="ZA113AG" localSheetId="1">2+1+-0.0134+2+1+-0.01326+2+1+-0.01285+2+1+-0.0124+2+1+-0.011881+2+1+-0.0101+2+1+-0.009896+2+1+-0.009738+2+1+-0.009645+2+1+-0.0088+2+1+-0.008508+2+1+-0.008+8</definedName>
    <definedName name="ZA113AH" localSheetId="1">2+1+-0.00731+2+1+-0.007+2+1+-0.006837+2+1+-0.0065+2+2+-0.0061+2+1+-0.006+2+1+-0.0058+2+1+-0.005554+2+1+-0.0054+2+1+-0.0052+2+1+-0.005145+2+1+-0.004821+8</definedName>
    <definedName name="ZA113AI" localSheetId="1">2+1+-0.004+2+1+-0.0039+2+1+-0.0037+2+1+-0.003601+2+2+-0.0032+2+1+-0.0026+2+1+-0.000914+2+1+-0.000179+2+1+0.000016+2+1+0.0002+2+1+0.000277+2+1+0.0007+8</definedName>
    <definedName name="ZA113AJ" localSheetId="1">2+1+0.001372+2+1+0.001411+2+1+0.0018+2+1+0.001864+2+1+0.002108+2+1+0.00253+2+1+0.0026+2+1+0.002653+2+1+0.0028+2+1+0.003017+2+1+0.00307+2+1+0.00361+8</definedName>
    <definedName name="ZA113AK" localSheetId="1">2+1+0.00364+2+1+0.0044+2+1+0.004798+2+1+0.00569+2+1+0.0062+2+1+0.0069+2+1+0.007225+2+1+0.0078+2+1+0.0103+2+1+0.010674+2+1+0.0108+2+1+0.01095+8</definedName>
    <definedName name="ZA113AL" localSheetId="1">2+1+0.011+2+1+0.0129+2+1+0.01311+2+1+0.013114+2+1+0.0136+2+1+0.013632+2+1+0.0137+2+1+0.01408+2+1+0.0159+2+1+0.0166+2+1+0.017+2+1+0.0171+8</definedName>
    <definedName name="ZA113AM" localSheetId="1">2+1+0.017189+2+1+0.0173+2+1+0.0181+2+1+0.018341+2+1+0.01865+2+1+0.01921+2+1+0.0193+2+1+0.019395+2+2+0.0208+2+1+0.021919+2+1+0.0221+2+1+0.0233+8</definedName>
    <definedName name="ZA113AN" localSheetId="1">2+1+0.0235+2+2+0.0236+2+1+0.023655+2+1+0.0238+2+1+0.024653+2+1+0.0253+2+1+0.0256+2+1+0.02599+2+1+0.026+2+1+0.0263+2+1+0.0272+2+1+0.0273+8</definedName>
    <definedName name="ZA113AO" localSheetId="1">2+1+0.0274+2+1+0.027608+2+1+0.02806+2+1+0.02957+2+1+0.029921+2+1+0.031334+2+1+0.032584+2+1+0.033999+2+1+0.034715+2+1+0.0348+2+1+0.0365+2+1+0.036994+8</definedName>
    <definedName name="ZA113AP" localSheetId="1">2+1+0.037683+2+1+0.038+2+1+0.0382+2+1+0.038243+2+1+0.0385+2+1+0.03911+2+1+0.039421+2+1+0.0402+2+1+0.04099+2+1+0.041222+2+1+0.0413+2+1+0.0414+8</definedName>
    <definedName name="ZA113AQ" localSheetId="1">2+1+0.041535+2+1+0.041888+2+1+0.04214+2+1+0.0424+2+1+0.0427+2+1+0.042723+2+1+0.0428+2+1+0.04293+2+1+0.0438+2+1+0.0441+2+1+0.0442+2+1+0.0447+8</definedName>
    <definedName name="ZA113AR" localSheetId="1">2+1+0.046188+2+1+0.0464+2+1+0.0467+2+1+0.0468+2+1+0.047+2+1+0.047482+2+1+0.049304+2+1+0.0498+2+1+0.0499+2+1+0.050457+2+1+0.050859+2+1+0.050865+8</definedName>
    <definedName name="ZA113AS" localSheetId="1">2+1+0.05141+2+1+0.0516+2+1+0.0528+2+1+0.053574+2+1+0.053967+2+1+0.0549+2+1+0.0554+2+1+0.0556+2+1+0.055951+2+1+0.05621+2+1+0.05751+2+1+0.058372+8</definedName>
    <definedName name="ZA113AT" localSheetId="1">2+1+0.058574+2+1+0.06103+2+1+0.06106+2+1+0.0615+2+1+0.06367+2+1+0.0644+2+1+0.06742+2+1+0.0676+2+2+0.0716+2+1+0.0723+2+1+0.0738+2+1+0.0748+8</definedName>
    <definedName name="ZA113AU" localSheetId="1">2+1+0.07522+2+1+0.0758+2+1+0.0761+2+1+0.0768+2+1+0.087008+2+1+0.087669+2+1+0.0898+2+1+0.0975+2+1+0.10953+2+1+0.1125+2+1+0.1126+2+1+0.119925+8</definedName>
    <definedName name="ZA113AV" localSheetId="1">2+1+0.125146+2+1+0.1267+2+1+0.1343+2+1+0.165722+9</definedName>
    <definedName name="ZA114AA" localSheetId="1">2+1+-0.2152+2+1+-0.116979+2+1+-0.108228+2+1+-0.09866+2+1+-0.0903+2+1+-0.089058+2+1+-0.088921+2+1+-0.082839+2+1+-0.0822+2+1+-0.0819+2+1+-0.075913+2+1+-0.074348+8</definedName>
    <definedName name="ZA114AB" localSheetId="1">2+1+-0.0671+2+1+-0.065868+2+1+-0.06557+2+1+-0.059642+2+1+-0.0569+2+1+-0.0554+2+1+-0.05471+2+1+-0.0534+2+1+-0.0512+2+1+-0.0502+2+1+-0.0492+2+1+-0.048939+8</definedName>
    <definedName name="ZA114AC" localSheetId="1">2+1+-0.048204+2+1+-0.0457+2+1+-0.04479+2+1+-0.0438+2+1+-0.041537+2+1+-0.04037+2+1+-0.03992+2+1+-0.039455+2+1+-0.037348+2+1+-0.036748+2+1+-0.033267+2+1+-0.0331+8</definedName>
    <definedName name="ZA114AD" localSheetId="1">2+1+-0.032804+2+1+-0.0328+2+1+-0.0321+2+1+-0.031787+2+1+-0.03151+2+1+-0.0313+2+1+-0.0302+2+1+-0.0288+2+1+-0.02839+2+1+-0.027239+2+1+-0.0265+2+1+-0.0264+8</definedName>
    <definedName name="ZA114AE" localSheetId="1">2+1+-0.0249+2+1+-0.0247+2+1+-0.0233+2+1+-0.022+2+1+-0.021721+2+1+-0.0215+2+1+-0.0213+2+1+-0.020553+2+1+-0.020542+2+1+-0.017722+2+1+-0.0174+2+1+-0.01682+8</definedName>
    <definedName name="ZA114AF" localSheetId="1">2+1+-0.0164+2+1+-0.0163+2+1+-0.016146+2+1+-0.015925+2+1+-0.015241+2+1+-0.015113+2+1+-0.015107+2+1+-0.014974+2+1+-0.014423+2+1+-0.0143+2+1+-0.0142+2+1+-0.013929+8</definedName>
    <definedName name="ZA114AG" localSheetId="1">2+1+-0.0134+2+1+-0.01326+2+1+-0.01285+2+1+-0.0124+2+1+-0.011881+2+1+-0.0101+2+1+-0.009896+2+1+-0.009738+2+1+-0.009645+2+1+-0.0088+2+1+-0.008508+2+1+-0.008+8</definedName>
    <definedName name="ZA114AH" localSheetId="1">2+1+-0.00731+2+1+-0.007+2+1+-0.006837+2+1+-0.0065+2+2+-0.0061+2+1+-0.006+2+1+-0.0058+2+1+-0.005554+2+1+-0.0054+2+1+-0.0052+2+1+-0.005145+2+1+-0.004821+8</definedName>
    <definedName name="ZA114AI" localSheetId="1">2+1+-0.004+2+1+-0.0039+2+1+-0.0037+2+1+-0.003601+2+2+-0.0032+2+1+-0.0026+2+1+-0.000914+2+1+-0.000179+2+1+0.000016+2+1+0.0002+2+1+0.000277+2+1+0.0007+8</definedName>
    <definedName name="ZA114AJ" localSheetId="1">2+1+0.001372+2+1+0.001411+2+1+0.0018+2+1+0.001864+2+1+0.002108+2+1+0.00253+2+1+0.0026+2+1+0.002653+2+1+0.0028+2+1+0.003017+2+1+0.00307+2+1+0.00361+8</definedName>
    <definedName name="ZA114AK" localSheetId="1">2+1+0.00364+2+1+0.0044+2+1+0.004798+2+1+0.00569+2+1+0.0062+2+1+0.0069+2+1+0.007225+2+1+0.0078+2+1+0.0103+2+1+0.010674+2+1+0.0108+2+1+0.01095+8</definedName>
    <definedName name="ZA114AL" localSheetId="1">2+1+0.011+2+1+0.0129+2+1+0.01311+2+1+0.013114+2+1+0.0136+2+1+0.013632+2+1+0.0137+2+1+0.01408+2+1+0.0159+2+1+0.0166+2+1+0.017+2+1+0.0171+8</definedName>
    <definedName name="ZA114AM" localSheetId="1">2+1+0.017189+2+1+0.0173+2+1+0.0181+2+1+0.018341+2+1+0.01865+2+1+0.01921+2+1+0.0193+2+1+0.019395+2+2+0.0208+2+1+0.021919+2+1+0.0221+2+1+0.0233+8</definedName>
    <definedName name="ZA114AN" localSheetId="1">2+1+0.0235+2+2+0.0236+2+1+0.023655+2+1+0.0238+2+1+0.024653+2+1+0.0253+2+1+0.0256+2+1+0.02599+2+1+0.026+2+1+0.0263+2+1+0.0272+2+1+0.0273+8</definedName>
    <definedName name="ZA114AO" localSheetId="1">2+1+0.0274+2+1+0.027608+2+1+0.02806+2+1+0.02957+2+1+0.029921+2+1+0.031334+2+1+0.032584+2+1+0.033999+2+1+0.034715+2+1+0.0348+2+1+0.0365+2+1+0.036994+8</definedName>
    <definedName name="ZA114AP" localSheetId="1">2+1+0.037683+2+1+0.038+2+1+0.0382+2+1+0.038243+2+1+0.0385+2+1+0.03911+2+1+0.039421+2+1+0.0402+2+1+0.04099+2+1+0.041222+2+1+0.0413+2+1+0.0414+8</definedName>
    <definedName name="ZA114AQ" localSheetId="1">2+1+0.041535+2+1+0.041888+2+1+0.04214+2+1+0.0424+2+1+0.0427+2+1+0.042723+2+1+0.0428+2+1+0.04293+2+1+0.0438+2+1+0.0441+2+1+0.0442+2+1+0.0447+8</definedName>
    <definedName name="ZA114AR" localSheetId="1">2+1+0.046188+2+1+0.0464+2+1+0.0467+2+1+0.0468+2+1+0.047+2+1+0.047482+2+1+0.049304+2+1+0.0498+2+1+0.0499+2+1+0.050457+2+1+0.050859+2+1+0.050865+8</definedName>
    <definedName name="ZA114AS" localSheetId="1">2+1+0.05141+2+1+0.0516+2+1+0.0528+2+1+0.053574+2+1+0.053967+2+1+0.0549+2+1+0.0554+2+1+0.0556+2+1+0.055951+2+1+0.05621+2+1+0.05751+2+1+0.058372+8</definedName>
    <definedName name="ZA114AT" localSheetId="1">2+1+0.058574+2+1+0.06103+2+1+0.06106+2+1+0.0615+2+1+0.06367+2+1+0.0644+2+1+0.06742+2+1+0.0676+2+2+0.0716+2+1+0.0723+2+1+0.0738+2+1+0.0748+8</definedName>
    <definedName name="ZA114AU" localSheetId="1">2+1+0.07522+2+1+0.0758+2+1+0.0761+2+1+0.0768+2+1+0.087008+2+1+0.087669+2+1+0.0898+2+1+0.0975+2+1+0.10953+2+1+0.1125+2+1+0.1126+2+1+0.119925+8</definedName>
    <definedName name="ZA114AV" localSheetId="1">2+1+0.125146+2+1+0.1267+2+1+0.1343+2+1+0.165722+9</definedName>
    <definedName name="ZA115AA" localSheetId="1">2+1+-0.2152+2+1+-0.116979+2+1+-0.108228+2+1+-0.09866+2+1+-0.0903+2+1+-0.089058+2+1+-0.088921+2+1+-0.082839+2+1+-0.0822+2+1+-0.0819+2+1+-0.075913+2+1+-0.074348+8</definedName>
    <definedName name="ZA115AB" localSheetId="1">2+1+-0.0671+2+1+-0.065868+2+1+-0.06557+2+1+-0.059642+2+1+-0.0569+2+1+-0.0554+2+1+-0.05471+2+1+-0.0534+2+1+-0.0512+2+1+-0.0502+2+1+-0.0492+2+1+-0.048939+8</definedName>
    <definedName name="ZA115AC" localSheetId="1">2+1+-0.048204+2+1+-0.0457+2+1+-0.04479+2+1+-0.0438+2+1+-0.041537+2+1+-0.04037+2+1+-0.03992+2+1+-0.039455+2+1+-0.037348+2+1+-0.036748+2+1+-0.033267+2+1+-0.0331+8</definedName>
    <definedName name="ZA115AD" localSheetId="1">2+1+-0.032804+2+1+-0.0328+2+1+-0.0321+2+1+-0.031787+2+1+-0.03151+2+1+-0.0313+2+1+-0.0302+2+1+-0.0288+2+1+-0.02839+2+1+-0.027239+2+1+-0.0265+2+1+-0.0264+8</definedName>
    <definedName name="ZA115AE" localSheetId="1">2+1+-0.0249+2+1+-0.0247+2+1+-0.0233+2+1+-0.022+2+1+-0.021721+2+1+-0.0215+2+1+-0.0213+2+1+-0.020553+2+1+-0.020542+2+1+-0.017722+2+1+-0.0174+2+1+-0.01682+8</definedName>
    <definedName name="ZA115AF" localSheetId="1">2+1+-0.0164+2+1+-0.0163+2+1+-0.016146+2+1+-0.015925+2+1+-0.015241+2+1+-0.015113+2+1+-0.015107+2+1+-0.014974+2+1+-0.014423+2+1+-0.0143+2+1+-0.0142+2+1+-0.013929+8</definedName>
    <definedName name="ZA115AG" localSheetId="1">2+1+-0.0134+2+1+-0.01326+2+1+-0.01285+2+1+-0.0124+2+1+-0.011881+2+1+-0.0101+2+1+-0.009896+2+1+-0.009738+2+1+-0.009645+2+1+-0.0088+2+1+-0.008508+2+1+-0.008+8</definedName>
    <definedName name="ZA115AH" localSheetId="1">2+1+-0.00731+2+1+-0.007+2+1+-0.006837+2+1+-0.0065+2+2+-0.0061+2+1+-0.006+2+1+-0.0058+2+1+-0.005554+2+1+-0.0054+2+1+-0.0052+2+1+-0.005145+2+1+-0.004821+8</definedName>
    <definedName name="ZA115AI" localSheetId="1">2+1+-0.004+2+1+-0.0039+2+1+-0.0037+2+1+-0.003601+2+2+-0.0032+2+1+-0.0026+2+1+-0.000914+2+1+-0.000179+2+1+0.000016+2+1+0.0002+2+1+0.000277+2+1+0.0007+8</definedName>
    <definedName name="ZA115AJ" localSheetId="1">2+1+0.001372+2+1+0.001411+2+1+0.0018+2+1+0.001864+2+1+0.002108+2+1+0.00253+2+1+0.0026+2+1+0.002653+2+1+0.0028+2+1+0.003017+2+1+0.00307+2+1+0.00361+8</definedName>
    <definedName name="ZA115AK" localSheetId="1">2+1+0.00364+2+1+0.0044+2+1+0.004798+2+1+0.00569+2+1+0.0062+2+1+0.0069+2+1+0.007225+2+1+0.0078+2+1+0.0103+2+1+0.010674+2+1+0.0108+2+1+0.01095+8</definedName>
    <definedName name="ZA115AL" localSheetId="1">2+1+0.011+2+1+0.0129+2+1+0.01311+2+1+0.013114+2+1+0.0136+2+1+0.013632+2+1+0.0137+2+1+0.01408+2+1+0.0159+2+1+0.0166+2+1+0.017+2+1+0.0171+8</definedName>
    <definedName name="ZA115AM" localSheetId="1">2+1+0.017189+2+1+0.0173+2+1+0.0181+2+1+0.018341+2+1+0.01865+2+1+0.01921+2+1+0.0193+2+1+0.019395+2+2+0.0208+2+1+0.021919+2+1+0.0221+2+1+0.0233+8</definedName>
    <definedName name="ZA115AN" localSheetId="1">2+1+0.0235+2+2+0.0236+2+1+0.023655+2+1+0.0238+2+1+0.024653+2+1+0.0253+2+1+0.0256+2+1+0.02599+2+1+0.026+2+1+0.0263+2+1+0.0272+2+1+0.0273+8</definedName>
    <definedName name="ZA115AO" localSheetId="1">2+1+0.0274+2+1+0.027608+2+1+0.02806+2+1+0.02957+2+1+0.029921+2+1+0.031334+2+1+0.032584+2+1+0.033999+2+1+0.034715+2+1+0.0348+2+1+0.0365+2+1+0.036994+8</definedName>
    <definedName name="ZA115AP" localSheetId="1">2+1+0.037683+2+1+0.038+2+1+0.0382+2+1+0.038243+2+1+0.0385+2+1+0.03911+2+1+0.039421+2+1+0.0402+2+1+0.04099+2+1+0.041222+2+1+0.0413+2+1+0.0414+8</definedName>
    <definedName name="ZA115AQ" localSheetId="1">2+1+0.041535+2+1+0.041888+2+1+0.04214+2+1+0.0424+2+1+0.0427+2+1+0.042723+2+1+0.0428+2+1+0.04293+2+1+0.0438+2+1+0.0441+2+1+0.0442+2+1+0.0447+8</definedName>
    <definedName name="ZA115AR" localSheetId="1">2+1+0.046188+2+1+0.0464+2+1+0.0467+2+1+0.0468+2+1+0.047+2+1+0.047482+2+1+0.049304+2+1+0.0498+2+1+0.0499+2+1+0.050457+2+1+0.050859+2+1+0.050865+8</definedName>
    <definedName name="ZA115AS" localSheetId="1">2+1+0.05141+2+1+0.0516+2+1+0.0528+2+1+0.053574+2+1+0.053967+2+1+0.0549+2+1+0.0554+2+1+0.0556+2+1+0.055951+2+1+0.05621+2+1+0.05751+2+1+0.058372+8</definedName>
    <definedName name="ZA115AT" localSheetId="1">2+1+0.058574+2+1+0.06103+2+1+0.06106+2+1+0.0615+2+1+0.06367+2+1+0.0644+2+1+0.06742+2+1+0.0676+2+2+0.0716+2+1+0.0723+2+1+0.0738+2+1+0.0748+8</definedName>
    <definedName name="ZA115AU" localSheetId="1">2+1+0.07522+2+1+0.0758+2+1+0.0761+2+1+0.0768+2+1+0.087008+2+1+0.087669+2+1+0.0898+2+1+0.0975+2+1+0.10953+2+1+0.1125+2+1+0.1126+2+1+0.119925+8</definedName>
    <definedName name="ZA115AV" localSheetId="1">2+1+0.125146+2+1+0.1267+2+1+0.1343+2+1+0.165722+9</definedName>
    <definedName name="ZA116AA" localSheetId="1">2+1+-0.2152+2+1+-0.116979+2+1+-0.108228+2+1+-0.09866+2+1+-0.0903+2+1+-0.089058+2+1+-0.088921+2+1+-0.082839+2+1+-0.0822+2+1+-0.0819+2+1+-0.075913+2+1+-0.074348+8</definedName>
    <definedName name="ZA116AB" localSheetId="1">2+1+-0.0671+2+1+-0.065868+2+1+-0.06557+2+1+-0.059642+2+1+-0.0569+2+1+-0.0554+2+1+-0.05471+2+1+-0.0534+2+1+-0.0512+2+1+-0.0502+2+1+-0.0492+2+1+-0.048939+8</definedName>
    <definedName name="ZA116AC" localSheetId="1">2+1+-0.048204+2+1+-0.0457+2+1+-0.04479+2+1+-0.0438+2+1+-0.041537+2+1+-0.04037+2+1+-0.03992+2+1+-0.039455+2+1+-0.037348+2+1+-0.036748+2+1+-0.033267+2+1+-0.0331+8</definedName>
    <definedName name="ZA116AD" localSheetId="1">2+1+-0.032804+2+1+-0.0328+2+1+-0.0321+2+1+-0.031787+2+1+-0.03151+2+1+-0.0313+2+1+-0.0302+2+1+-0.0288+2+1+-0.02839+2+1+-0.027239+2+1+-0.0265+2+1+-0.0264+8</definedName>
    <definedName name="ZA116AE" localSheetId="1">2+1+-0.0249+2+1+-0.0247+2+1+-0.0233+2+1+-0.022+2+1+-0.021721+2+1+-0.0215+2+1+-0.0213+2+1+-0.020553+2+1+-0.020542+2+1+-0.017722+2+1+-0.0174+2+1+-0.01682+8</definedName>
    <definedName name="ZA116AF" localSheetId="1">2+1+-0.0164+2+1+-0.0163+2+1+-0.016146+2+1+-0.015925+2+1+-0.015241+2+1+-0.015113+2+1+-0.015107+2+1+-0.014974+2+1+-0.014423+2+1+-0.0143+2+1+-0.0142+2+1+-0.013929+8</definedName>
    <definedName name="ZA116AG" localSheetId="1">2+1+-0.0134+2+1+-0.01326+2+1+-0.01285+2+1+-0.0124+2+1+-0.011881+2+1+-0.0101+2+1+-0.009896+2+1+-0.009738+2+1+-0.009645+2+1+-0.0088+2+1+-0.008508+2+1+-0.008+8</definedName>
    <definedName name="ZA116AH" localSheetId="1">2+1+-0.00731+2+1+-0.007+2+1+-0.006837+2+1+-0.0065+2+2+-0.0061+2+1+-0.006+2+1+-0.0058+2+1+-0.005554+2+1+-0.0054+2+1+-0.0052+2+1+-0.005145+2+1+-0.004821+8</definedName>
    <definedName name="ZA116AI" localSheetId="1">2+1+-0.004+2+1+-0.0039+2+1+-0.0037+2+1+-0.003601+2+2+-0.0032+2+1+-0.0026+2+1+-0.000914+2+1+-0.000179+2+1+0.000016+2+1+0.0002+2+1+0.000277+2+1+0.0007+8</definedName>
    <definedName name="ZA116AJ" localSheetId="1">2+1+0.001372+2+1+0.001411+2+1+0.0018+2+1+0.001864+2+1+0.002108+2+1+0.00253+2+1+0.0026+2+1+0.002653+2+1+0.0028+2+1+0.003017+2+1+0.00307+2+1+0.00361+8</definedName>
    <definedName name="ZA116AK" localSheetId="1">2+1+0.00364+2+1+0.0044+2+1+0.004798+2+1+0.00569+2+1+0.0062+2+1+0.0069+2+1+0.007225+2+1+0.0078+2+1+0.0103+2+1+0.010674+2+1+0.0108+2+1+0.01095+8</definedName>
    <definedName name="ZA116AL" localSheetId="1">2+1+0.011+2+1+0.0129+2+1+0.01311+2+1+0.013114+2+1+0.0136+2+1+0.013632+2+1+0.0137+2+1+0.01408+2+1+0.0159+2+1+0.0166+2+1+0.017+2+1+0.0171+8</definedName>
    <definedName name="ZA116AM" localSheetId="1">2+1+0.017189+2+1+0.0173+2+1+0.0181+2+1+0.018341+2+1+0.01865+2+1+0.01921+2+1+0.0193+2+1+0.019395+2+2+0.0208+2+1+0.021919+2+1+0.0221+2+1+0.0233+8</definedName>
    <definedName name="ZA116AN" localSheetId="1">2+1+0.0235+2+2+0.0236+2+1+0.023655+2+1+0.0238+2+1+0.024653+2+1+0.0253+2+1+0.0256+2+1+0.02599+2+1+0.026+2+1+0.0263+2+1+0.0272+2+1+0.0273+8</definedName>
    <definedName name="ZA116AO" localSheetId="1">2+1+0.0274+2+1+0.027608+2+1+0.02806+2+1+0.02957+2+1+0.029921+2+1+0.031334+2+1+0.032584+2+1+0.033999+2+1+0.034715+2+1+0.0348+2+1+0.0365+2+1+0.036994+8</definedName>
    <definedName name="ZA116AP" localSheetId="1">2+1+0.037683+2+1+0.038+2+1+0.0382+2+1+0.038243+2+1+0.0385+2+1+0.03911+2+1+0.039421+2+1+0.0402+2+1+0.04099+2+1+0.041222+2+1+0.0413+2+1+0.0414+8</definedName>
    <definedName name="ZA116AQ" localSheetId="1">2+1+0.041535+2+1+0.041888+2+1+0.04214+2+1+0.0424+2+1+0.0427+2+1+0.042723+2+1+0.0428+2+1+0.04293+2+1+0.0438+2+1+0.0441+2+1+0.0442+2+1+0.0447+8</definedName>
    <definedName name="ZA116AR" localSheetId="1">2+1+0.046188+2+1+0.0464+2+1+0.0467+2+1+0.0468+2+1+0.047+2+1+0.047482+2+1+0.049304+2+1+0.0498+2+1+0.0499+2+1+0.050457+2+1+0.050859+2+1+0.050865+8</definedName>
    <definedName name="ZA116AS" localSheetId="1">2+1+0.05141+2+1+0.0516+2+1+0.0528+2+1+0.053574+2+1+0.053967+2+1+0.0549+2+1+0.0554+2+1+0.0556+2+1+0.055951+2+1+0.05621+2+1+0.05751+2+1+0.058372+8</definedName>
    <definedName name="ZA116AT" localSheetId="1">2+1+0.058574+2+1+0.06103+2+1+0.06106+2+1+0.0615+2+1+0.06367+2+1+0.0644+2+1+0.06742+2+1+0.0676+2+2+0.0716+2+1+0.0723+2+1+0.0738+2+1+0.0748+8</definedName>
    <definedName name="ZA116AU" localSheetId="1">2+1+0.07522+2+1+0.0758+2+1+0.0761+2+1+0.0768+2+1+0.087008+2+1+0.087669+2+1+0.0898+2+1+0.0975+2+1+0.10953+2+1+0.1125+2+1+0.1126+2+1+0.119925+8</definedName>
    <definedName name="ZA116AV" localSheetId="1">2+1+0.125146+2+1+0.1267+2+1+0.1343+2+1+0.165722+9</definedName>
    <definedName name="ZA117AA" localSheetId="1">2+1+-0.2152+2+1+-0.116979+2+1+-0.108228+2+1+-0.09866+2+1+-0.0903+2+1+-0.089058+2+1+-0.088921+2+1+-0.082839+2+1+-0.0822+2+1+-0.0819+2+1+-0.075913+2+1+-0.074348+8</definedName>
    <definedName name="ZA117AB" localSheetId="1">2+1+-0.0671+2+1+-0.065868+2+1+-0.06557+2+1+-0.059642+2+1+-0.0569+2+1+-0.0554+2+1+-0.05471+2+1+-0.0534+2+1+-0.0512+2+1+-0.0502+2+1+-0.0492+2+1+-0.048939+8</definedName>
    <definedName name="ZA117AC" localSheetId="1">2+1+-0.048204+2+1+-0.0457+2+1+-0.04479+2+1+-0.0438+2+1+-0.041537+2+1+-0.04037+2+1+-0.03992+2+1+-0.039455+2+1+-0.037348+2+1+-0.036748+2+1+-0.033267+2+1+-0.0331+8</definedName>
    <definedName name="ZA117AD" localSheetId="1">2+1+-0.032804+2+1+-0.0328+2+1+-0.0321+2+1+-0.031787+2+1+-0.03151+2+1+-0.0313+2+1+-0.0302+2+1+-0.0288+2+1+-0.02839+2+1+-0.027239+2+1+-0.0265+2+1+-0.0264+8</definedName>
    <definedName name="ZA117AE" localSheetId="1">2+1+-0.0249+2+1+-0.0247+2+1+-0.0233+2+1+-0.022+2+1+-0.021721+2+1+-0.0215+2+1+-0.0213+2+1+-0.020553+2+1+-0.020542+2+1+-0.017722+2+1+-0.0174+2+1+-0.01682+8</definedName>
    <definedName name="ZA117AF" localSheetId="1">2+1+-0.0164+2+1+-0.0163+2+1+-0.016146+2+1+-0.015925+2+1+-0.015241+2+1+-0.015113+2+1+-0.015107+2+1+-0.014974+2+1+-0.014423+2+1+-0.0143+2+1+-0.0142+2+1+-0.013929+8</definedName>
    <definedName name="ZA117AG" localSheetId="1">2+1+-0.0134+2+1+-0.01326+2+1+-0.01285+2+1+-0.0124+2+1+-0.011881+2+1+-0.0101+2+1+-0.009896+2+1+-0.009738+2+1+-0.009645+2+1+-0.0088+2+1+-0.008508+2+1+-0.008+8</definedName>
    <definedName name="ZA117AH" localSheetId="1">2+1+-0.00731+2+1+-0.007+2+1+-0.006837+2+1+-0.0065+2+2+-0.0061+2+1+-0.006+2+1+-0.0058+2+1+-0.005554+2+1+-0.0054+2+1+-0.0052+2+1+-0.005145+2+1+-0.004821+8</definedName>
    <definedName name="ZA117AI" localSheetId="1">2+1+-0.004+2+1+-0.0039+2+1+-0.0037+2+1+-0.003601+2+2+-0.0032+2+1+-0.0026+2+1+-0.000914+2+1+-0.000179+2+1+0.000016+2+1+0.0002+2+1+0.000277+2+1+0.0007+8</definedName>
    <definedName name="ZA117AJ" localSheetId="1">2+1+0.001372+2+1+0.001411+2+1+0.0018+2+1+0.001864+2+1+0.002108+2+1+0.00253+2+1+0.0026+2+1+0.002653+2+1+0.0028+2+1+0.003017+2+1+0.00307+2+1+0.00361+8</definedName>
    <definedName name="ZA117AK" localSheetId="1">2+1+0.00364+2+1+0.0044+2+1+0.004798+2+1+0.00569+2+1+0.0062+2+1+0.0069+2+1+0.007225+2+1+0.0078+2+1+0.0103+2+1+0.010674+2+1+0.0108+2+1+0.01095+8</definedName>
    <definedName name="ZA117AL" localSheetId="1">2+1+0.011+2+1+0.0129+2+1+0.01311+2+1+0.013114+2+1+0.0136+2+1+0.013632+2+1+0.0137+2+1+0.01408+2+1+0.0159+2+1+0.0166+2+1+0.017+2+1+0.0171+8</definedName>
    <definedName name="ZA117AM" localSheetId="1">2+1+0.017189+2+1+0.0173+2+1+0.0181+2+1+0.018341+2+1+0.01865+2+1+0.01921+2+1+0.0193+2+1+0.019395+2+2+0.0208+2+1+0.021919+2+1+0.0221+2+1+0.0233+8</definedName>
    <definedName name="ZA117AN" localSheetId="1">2+1+0.0235+2+2+0.0236+2+1+0.023655+2+1+0.0238+2+1+0.024653+2+1+0.0253+2+1+0.0256+2+1+0.02599+2+1+0.026+2+1+0.0263+2+1+0.0272+2+1+0.0273+8</definedName>
    <definedName name="ZA117AO" localSheetId="1">2+1+0.0274+2+1+0.027608+2+1+0.02806+2+1+0.02957+2+1+0.029921+2+1+0.031334+2+1+0.032584+2+1+0.033999+2+1+0.034715+2+1+0.0348+2+1+0.0365+2+1+0.036994+8</definedName>
    <definedName name="ZA117AP" localSheetId="1">2+1+0.037683+2+1+0.038+2+1+0.0382+2+1+0.038243+2+1+0.0385+2+1+0.03911+2+1+0.039421+2+1+0.0402+2+1+0.04099+2+1+0.041222+2+1+0.0413+2+1+0.0414+8</definedName>
    <definedName name="ZA117AQ" localSheetId="1">2+1+0.041535+2+1+0.041888+2+1+0.04214+2+1+0.0424+2+1+0.0427+2+1+0.042723+2+1+0.0428+2+1+0.04293+2+1+0.0438+2+1+0.0441+2+1+0.0442+2+1+0.0447+8</definedName>
    <definedName name="ZA117AR" localSheetId="1">2+1+0.046188+2+1+0.0464+2+1+0.0467+2+1+0.0468+2+1+0.047+2+1+0.047482+2+1+0.049304+2+1+0.0498+2+1+0.0499+2+1+0.050457+2+1+0.050859+2+1+0.050865+8</definedName>
    <definedName name="ZA117AS" localSheetId="1">2+1+0.05141+2+1+0.0516+2+1+0.0528+2+1+0.053574+2+1+0.053967+2+1+0.0549+2+1+0.0554+2+1+0.0556+2+1+0.055951+2+1+0.05621+2+1+0.05751+2+1+0.058372+8</definedName>
    <definedName name="ZA117AT" localSheetId="1">2+1+0.058574+2+1+0.06103+2+1+0.06106+2+1+0.0615+2+1+0.06367+2+1+0.0644+2+1+0.06742+2+1+0.0676+2+2+0.0716+2+1+0.0723+2+1+0.0738+2+1+0.0748+8</definedName>
    <definedName name="ZA117AU" localSheetId="1">2+1+0.07522+2+1+0.0758+2+1+0.0761+2+1+0.0768+2+1+0.087008+2+1+0.087669+2+1+0.0898+2+1+0.0975+2+1+0.10953+2+1+0.1125+2+1+0.1126+2+1+0.119925+8</definedName>
    <definedName name="ZA117AV" localSheetId="1">2+1+0.125146+2+1+0.1267+2+1+0.1343+2+1+0.165722+9</definedName>
    <definedName name="ZA118AA" localSheetId="1">2+1+-0.2152+2+1+-0.116979+2+1+-0.108228+2+1+-0.09866+2+1+-0.0903+2+1+-0.089058+2+1+-0.088921+2+1+-0.082839+2+1+-0.0822+2+1+-0.0819+2+1+-0.075913+2+1+-0.074348+8</definedName>
    <definedName name="ZA118AB" localSheetId="1">2+1+-0.0671+2+1+-0.065868+2+1+-0.06557+2+1+-0.059642+2+1+-0.0569+2+1+-0.0554+2+1+-0.05471+2+1+-0.0534+2+1+-0.0512+2+1+-0.0502+2+1+-0.0492+2+1+-0.048939+8</definedName>
    <definedName name="ZA118AC" localSheetId="1">2+1+-0.048204+2+1+-0.0457+2+1+-0.04479+2+1+-0.0438+2+1+-0.041537+2+1+-0.04037+2+1+-0.03992+2+1+-0.039455+2+1+-0.037348+2+1+-0.036748+2+1+-0.033267+2+1+-0.0331+8</definedName>
    <definedName name="ZA118AD" localSheetId="1">2+1+-0.032804+2+1+-0.0328+2+1+-0.0321+2+1+-0.031787+2+1+-0.03151+2+1+-0.0313+2+1+-0.0302+2+1+-0.0288+2+1+-0.02839+2+1+-0.027239+2+1+-0.0265+2+1+-0.0264+8</definedName>
    <definedName name="ZA118AE" localSheetId="1">2+1+-0.0249+2+1+-0.0247+2+1+-0.0233+2+1+-0.022+2+1+-0.021721+2+1+-0.0215+2+1+-0.0213+2+1+-0.020553+2+1+-0.020542+2+1+-0.017722+2+1+-0.0174+2+1+-0.01682+8</definedName>
    <definedName name="ZA118AF" localSheetId="1">2+1+-0.0164+2+1+-0.0163+2+1+-0.016146+2+1+-0.015925+2+1+-0.015241+2+1+-0.015113+2+1+-0.015107+2+1+-0.014974+2+1+-0.014423+2+1+-0.0143+2+1+-0.0142+2+1+-0.013929+8</definedName>
    <definedName name="ZA118AG" localSheetId="1">2+1+-0.0134+2+1+-0.01326+2+1+-0.01285+2+1+-0.0124+2+1+-0.011881+2+1+-0.0101+2+1+-0.009896+2+1+-0.009738+2+1+-0.009645+2+1+-0.0088+2+1+-0.008508+2+1+-0.008+8</definedName>
    <definedName name="ZA118AH" localSheetId="1">2+1+-0.00731+2+1+-0.007+2+1+-0.006837+2+1+-0.0065+2+2+-0.0061+2+1+-0.006+2+1+-0.0058+2+1+-0.005554+2+1+-0.0054+2+1+-0.0052+2+1+-0.005145+2+1+-0.004821+8</definedName>
    <definedName name="ZA118AI" localSheetId="1">2+1+-0.004+2+1+-0.0039+2+1+-0.0037+2+1+-0.003601+2+2+-0.0032+2+1+-0.0026+2+1+-0.000914+2+1+-0.000179+2+1+0.000016+2+1+0.0002+2+1+0.000277+2+1+0.0007+8</definedName>
    <definedName name="ZA118AJ" localSheetId="1">2+1+0.001372+2+1+0.001411+2+1+0.0018+2+1+0.001864+2+1+0.002108+2+1+0.00253+2+1+0.0026+2+1+0.002653+2+1+0.0028+2+1+0.003017+2+1+0.00307+2+1+0.00361+8</definedName>
    <definedName name="ZA118AK" localSheetId="1">2+1+0.00364+2+1+0.0044+2+1+0.004798+2+1+0.00569+2+1+0.0062+2+1+0.0069+2+1+0.007225+2+1+0.0078+2+1+0.0103+2+1+0.010674+2+1+0.0108+2+1+0.01095+8</definedName>
    <definedName name="ZA118AL" localSheetId="1">2+1+0.011+2+1+0.0129+2+1+0.01311+2+1+0.013114+2+1+0.0136+2+1+0.013632+2+1+0.0137+2+1+0.01408+2+1+0.0159+2+1+0.0166+2+1+0.017+2+1+0.0171+8</definedName>
    <definedName name="ZA118AM" localSheetId="1">2+1+0.017189+2+1+0.0173+2+1+0.0181+2+1+0.018341+2+1+0.01865+2+1+0.01921+2+1+0.0193+2+1+0.019395+2+2+0.0208+2+1+0.021919+2+1+0.0221+2+1+0.0233+8</definedName>
    <definedName name="ZA118AN" localSheetId="1">2+1+0.0235+2+2+0.0236+2+1+0.023655+2+1+0.0238+2+1+0.024653+2+1+0.0253+2+1+0.0256+2+1+0.02599+2+1+0.026+2+1+0.0263+2+1+0.0272+2+1+0.0273+8</definedName>
    <definedName name="ZA118AO" localSheetId="1">2+1+0.0274+2+1+0.027608+2+1+0.02806+2+1+0.02957+2+1+0.029921+2+1+0.031334+2+1+0.032584+2+1+0.033999+2+1+0.034715+2+1+0.0348+2+1+0.0365+2+1+0.036994+8</definedName>
    <definedName name="ZA118AP" localSheetId="1">2+1+0.037683+2+1+0.038+2+1+0.0382+2+1+0.038243+2+1+0.0385+2+1+0.03911+2+1+0.039421+2+1+0.0402+2+1+0.04099+2+1+0.041222+2+1+0.0413+2+1+0.0414+8</definedName>
    <definedName name="ZA118AQ" localSheetId="1">2+1+0.041535+2+1+0.041888+2+1+0.04214+2+1+0.0424+2+1+0.0427+2+1+0.042723+2+1+0.0428+2+1+0.04293+2+1+0.0438+2+1+0.0441+2+1+0.0442+2+1+0.0447+8</definedName>
    <definedName name="ZA118AR" localSheetId="1">2+1+0.046188+2+1+0.0464+2+1+0.0467+2+1+0.0468+2+1+0.047+2+1+0.047482+2+1+0.049304+2+1+0.0498+2+1+0.0499+2+1+0.050457+2+1+0.050859+2+1+0.050865+8</definedName>
    <definedName name="ZA118AS" localSheetId="1">2+1+0.05141+2+1+0.0516+2+1+0.0528+2+1+0.053574+2+1+0.053967+2+1+0.0549+2+1+0.0554+2+1+0.0556+2+1+0.055951+2+1+0.05621+2+1+0.05751+2+1+0.058372+8</definedName>
    <definedName name="ZA118AT" localSheetId="1">2+1+0.058574+2+1+0.06103+2+1+0.06106+2+1+0.0615+2+1+0.06367+2+1+0.0644+2+1+0.06742+2+1+0.0676+2+2+0.0716+2+1+0.0723+2+1+0.0738+2+1+0.0748+8</definedName>
    <definedName name="ZA118AU" localSheetId="1">2+1+0.07522+2+1+0.0758+2+1+0.0761+2+1+0.0768+2+1+0.087008+2+1+0.087669+2+1+0.0898+2+1+0.0975+2+1+0.10953+2+1+0.1125+2+1+0.1126+2+1+0.119925+8</definedName>
    <definedName name="ZA118AV" localSheetId="1">2+1+0.125146+2+1+0.1267+2+1+0.1343+2+1+0.165722+9</definedName>
    <definedName name="ZA119AA" localSheetId="1">2+1+-0.2152+2+1+-0.116979+2+1+-0.108228+2+1+-0.09866+2+1+-0.0903+2+1+-0.089058+2+1+-0.088921+2+1+-0.082839+2+1+-0.0822+2+1+-0.0819+2+1+-0.075913+2+1+-0.074348+8</definedName>
    <definedName name="ZA119AB" localSheetId="1">2+1+-0.0671+2+1+-0.065868+2+1+-0.06557+2+1+-0.059642+2+1+-0.0569+2+1+-0.0554+2+1+-0.05471+2+1+-0.0534+2+1+-0.0512+2+1+-0.0502+2+1+-0.0492+2+1+-0.048939+8</definedName>
    <definedName name="ZA119AC" localSheetId="1">2+1+-0.048204+2+1+-0.0457+2+1+-0.04479+2+1+-0.0438+2+1+-0.041537+2+1+-0.04037+2+1+-0.03992+2+1+-0.039455+2+1+-0.037348+2+1+-0.036748+2+1+-0.033267+2+1+-0.0331+8</definedName>
    <definedName name="ZA119AD" localSheetId="1">2+1+-0.032804+2+1+-0.0328+2+1+-0.0321+2+1+-0.031787+2+1+-0.03151+2+1+-0.0313+2+1+-0.0302+2+1+-0.0288+2+1+-0.02839+2+1+-0.027239+2+1+-0.0265+2+1+-0.0264+8</definedName>
    <definedName name="ZA119AE" localSheetId="1">2+1+-0.0249+2+1+-0.0247+2+1+-0.0233+2+1+-0.022+2+1+-0.021721+2+1+-0.0215+2+1+-0.0213+2+1+-0.020553+2+1+-0.020542+2+1+-0.017722+2+1+-0.0174+2+1+-0.01682+8</definedName>
    <definedName name="ZA119AF" localSheetId="1">2+1+-0.0164+2+1+-0.0163+2+1+-0.016146+2+1+-0.015925+2+1+-0.015241+2+1+-0.015113+2+1+-0.015107+2+1+-0.014974+2+1+-0.014423+2+1+-0.0143+2+1+-0.0142+2+1+-0.013929+8</definedName>
    <definedName name="ZA119AG" localSheetId="1">2+1+-0.0134+2+1+-0.01326+2+1+-0.01285+2+1+-0.0124+2+1+-0.011881+2+1+-0.0101+2+1+-0.009896+2+1+-0.009738+2+1+-0.009645+2+1+-0.0088+2+1+-0.008508+2+1+-0.008+8</definedName>
    <definedName name="ZA119AH" localSheetId="1">2+1+-0.00731+2+1+-0.007+2+1+-0.006837+2+1+-0.0065+2+2+-0.0061+2+1+-0.006+2+1+-0.0058+2+1+-0.005554+2+1+-0.0054+2+1+-0.0052+2+1+-0.005145+2+1+-0.004821+8</definedName>
    <definedName name="ZA119AI" localSheetId="1">2+1+-0.004+2+1+-0.0039+2+1+-0.0037+2+1+-0.003601+2+2+-0.0032+2+1+-0.0026+2+1+-0.000914+2+1+-0.000179+2+1+0.000016+2+1+0.0002+2+1+0.000277+2+1+0.0007+8</definedName>
    <definedName name="ZA119AJ" localSheetId="1">2+1+0.001372+2+1+0.001411+2+1+0.0018+2+1+0.001864+2+1+0.002108+2+1+0.00253+2+1+0.0026+2+1+0.002653+2+1+0.0028+2+1+0.003017+2+1+0.00307+2+1+0.00361+8</definedName>
    <definedName name="ZA119AK" localSheetId="1">2+1+0.00364+2+1+0.0044+2+1+0.004798+2+1+0.00569+2+1+0.0062+2+1+0.0069+2+1+0.007225+2+1+0.0078+2+1+0.0103+2+1+0.010674+2+1+0.0108+2+1+0.01095+8</definedName>
    <definedName name="ZA119AL" localSheetId="1">2+1+0.011+2+1+0.0129+2+1+0.01311+2+1+0.013114+2+1+0.0136+2+1+0.013632+2+1+0.0137+2+1+0.01408+2+1+0.0159+2+1+0.0166+2+1+0.017+2+1+0.0171+8</definedName>
    <definedName name="ZA119AM" localSheetId="1">2+1+0.017189+2+1+0.0173+2+1+0.0181+2+1+0.018341+2+1+0.01865+2+1+0.01921+2+1+0.0193+2+1+0.019395+2+2+0.0208+2+1+0.021919+2+1+0.0221+2+1+0.0233+8</definedName>
    <definedName name="ZA119AN" localSheetId="1">2+1+0.0235+2+2+0.0236+2+1+0.023655+2+1+0.0238+2+1+0.024653+2+1+0.0253+2+1+0.0256+2+1+0.02599+2+1+0.026+2+1+0.0263+2+1+0.0272+2+1+0.0273+8</definedName>
    <definedName name="ZA119AO" localSheetId="1">2+1+0.0274+2+1+0.027608+2+1+0.02806+2+1+0.02957+2+1+0.029921+2+1+0.031334+2+1+0.032584+2+1+0.033999+2+1+0.034715+2+1+0.0348+2+1+0.0365+2+1+0.036994+8</definedName>
    <definedName name="ZA119AP" localSheetId="1">2+1+0.037683+2+1+0.038+2+1+0.0382+2+1+0.038243+2+1+0.0385+2+1+0.03911+2+1+0.039421+2+1+0.0402+2+1+0.04099+2+1+0.041222+2+1+0.0413+2+1+0.0414+8</definedName>
    <definedName name="ZA119AQ" localSheetId="1">2+1+0.041535+2+1+0.041888+2+1+0.04214+2+1+0.0424+2+1+0.0427+2+1+0.042723+2+1+0.0428+2+1+0.04293+2+1+0.0438+2+1+0.0441+2+1+0.0442+2+1+0.0447+8</definedName>
    <definedName name="ZA119AR" localSheetId="1">2+1+0.046188+2+1+0.0464+2+1+0.0467+2+1+0.0468+2+1+0.047+2+1+0.047482+2+1+0.049304+2+1+0.0498+2+1+0.0499+2+1+0.050457+2+1+0.050859+2+1+0.050865+8</definedName>
    <definedName name="ZA119AS" localSheetId="1">2+1+0.05141+2+1+0.0516+2+1+0.0528+2+1+0.053574+2+1+0.053967+2+1+0.0549+2+1+0.0554+2+1+0.0556+2+1+0.055951+2+1+0.05621+2+1+0.05751+2+1+0.058372+8</definedName>
    <definedName name="ZA119AT" localSheetId="1">2+1+0.058574+2+1+0.06103+2+1+0.06106+2+1+0.0615+2+1+0.06367+2+1+0.0644+2+1+0.06742+2+1+0.0676+2+2+0.0716+2+1+0.0723+2+1+0.0738+2+1+0.0748+8</definedName>
    <definedName name="ZA119AU" localSheetId="1">2+1+0.07522+2+1+0.0758+2+1+0.0761+2+1+0.0768+2+1+0.087008+2+1+0.087669+2+1+0.0898+2+1+0.0975+2+1+0.10953+2+1+0.1125+2+1+0.1126+2+1+0.119925+8</definedName>
    <definedName name="ZA119AV" localSheetId="1">2+1+0.125146+2+1+0.1267+2+1+0.1343+2+1+0.165722+9</definedName>
    <definedName name="ZA120AA" localSheetId="1">2+1+-0.2152+2+1+-0.116979+2+1+-0.108228+2+1+-0.09866+2+1+-0.0903+2+1+-0.089058+2+1+-0.088921+2+1+-0.082839+2+1+-0.0822+2+1+-0.0819+2+1+-0.075913+2+1+-0.074348+8</definedName>
    <definedName name="ZA120AB" localSheetId="1">2+1+-0.0671+2+1+-0.065868+2+1+-0.06557+2+1+-0.059642+2+1+-0.0569+2+1+-0.0554+2+1+-0.05471+2+1+-0.0534+2+1+-0.0512+2+1+-0.0502+2+1+-0.0492+2+1+-0.048939+8</definedName>
    <definedName name="ZA120AC" localSheetId="1">2+1+-0.048204+2+1+-0.0457+2+1+-0.04479+2+1+-0.0438+2+1+-0.041537+2+1+-0.04037+2+1+-0.03992+2+1+-0.039455+2+1+-0.037348+2+1+-0.036748+2+1+-0.033267+2+1+-0.0331+8</definedName>
    <definedName name="ZA120AD" localSheetId="1">2+1+-0.032804+2+1+-0.0328+2+1+-0.0321+2+1+-0.031787+2+1+-0.03151+2+1+-0.0313+2+1+-0.0302+2+1+-0.0288+2+1+-0.02839+2+1+-0.027239+2+1+-0.0265+2+1+-0.0264+8</definedName>
    <definedName name="ZA120AE" localSheetId="1">2+1+-0.0249+2+1+-0.0247+2+1+-0.0233+2+1+-0.022+2+1+-0.021721+2+1+-0.0215+2+1+-0.0213+2+1+-0.020553+2+1+-0.020542+2+1+-0.017722+2+1+-0.0174+2+1+-0.01682+8</definedName>
    <definedName name="ZA120AF" localSheetId="1">2+1+-0.0164+2+1+-0.0163+2+1+-0.016146+2+1+-0.015925+2+1+-0.015241+2+1+-0.015113+2+1+-0.015107+2+1+-0.014974+2+1+-0.014423+2+1+-0.0143+2+1+-0.0142+2+1+-0.013929+8</definedName>
    <definedName name="ZA120AG" localSheetId="1">2+1+-0.0134+2+1+-0.01326+2+1+-0.01285+2+1+-0.0124+2+1+-0.011881+2+1+-0.0101+2+1+-0.009896+2+1+-0.009738+2+1+-0.009645+2+1+-0.0088+2+1+-0.008508+2+1+-0.008+8</definedName>
    <definedName name="ZA120AH" localSheetId="1">2+1+-0.00731+2+1+-0.007+2+1+-0.006837+2+1+-0.0065+2+2+-0.0061+2+1+-0.006+2+1+-0.0058+2+1+-0.005554+2+1+-0.0054+2+1+-0.0052+2+1+-0.005145+2+1+-0.004821+8</definedName>
    <definedName name="ZA120AI" localSheetId="1">2+1+-0.004+2+1+-0.0039+2+1+-0.0037+2+1+-0.003601+2+2+-0.0032+2+1+-0.0026+2+1+-0.000914+2+1+-0.000179+2+1+0.000016+2+1+0.0002+2+1+0.000277+2+1+0.0007+8</definedName>
    <definedName name="ZA120AJ" localSheetId="1">2+1+0.001372+2+1+0.001411+2+1+0.0018+2+1+0.001864+2+1+0.002108+2+1+0.00253+2+1+0.0026+2+1+0.002653+2+1+0.0028+2+1+0.003017+2+1+0.00307+2+1+0.00361+8</definedName>
    <definedName name="ZA120AK" localSheetId="1">2+1+0.00364+2+1+0.0044+2+1+0.004798+2+1+0.00569+2+1+0.0062+2+1+0.0069+2+1+0.007225+2+1+0.0078+2+1+0.0103+2+1+0.010674+2+1+0.0108+2+1+0.01095+8</definedName>
    <definedName name="ZA120AL" localSheetId="1">2+1+0.011+2+1+0.0129+2+1+0.01311+2+1+0.013114+2+1+0.0136+2+1+0.013632+2+1+0.0137+2+1+0.01408+2+1+0.0159+2+1+0.0166+2+1+0.017+2+1+0.0171+8</definedName>
    <definedName name="ZA120AM" localSheetId="1">2+1+0.017189+2+1+0.0173+2+1+0.0181+2+1+0.018341+2+1+0.01865+2+1+0.01921+2+1+0.0193+2+1+0.019395+2+2+0.0208+2+1+0.021919+2+1+0.0221+2+1+0.0233+8</definedName>
    <definedName name="ZA120AN" localSheetId="1">2+1+0.0235+2+2+0.0236+2+1+0.023655+2+1+0.0238+2+1+0.024653+2+1+0.0253+2+1+0.0256+2+1+0.02599+2+1+0.026+2+1+0.0263+2+1+0.0272+2+1+0.0273+8</definedName>
    <definedName name="ZA120AO" localSheetId="1">2+1+0.0274+2+1+0.027608+2+1+0.02806+2+1+0.02957+2+1+0.029921+2+1+0.031334+2+1+0.032584+2+1+0.033999+2+1+0.034715+2+1+0.0348+2+1+0.0365+2+1+0.036994+8</definedName>
    <definedName name="ZA120AP" localSheetId="1">2+1+0.037683+2+1+0.038+2+1+0.0382+2+1+0.038243+2+1+0.0385+2+1+0.03911+2+1+0.039421+2+1+0.0402+2+1+0.04099+2+1+0.041222+2+1+0.0413+2+1+0.0414+8</definedName>
    <definedName name="ZA120AQ" localSheetId="1">2+1+0.041535+2+1+0.041888+2+1+0.04214+2+1+0.0424+2+1+0.0427+2+1+0.042723+2+1+0.0428+2+1+0.04293+2+1+0.0438+2+1+0.0441+2+1+0.0442+2+1+0.0447+8</definedName>
    <definedName name="ZA120AR" localSheetId="1">2+1+0.046188+2+1+0.0464+2+1+0.0467+2+1+0.0468+2+1+0.047+2+1+0.047482+2+1+0.049304+2+1+0.0498+2+1+0.0499+2+1+0.050457+2+1+0.050859+2+1+0.050865+8</definedName>
    <definedName name="ZA120AS" localSheetId="1">2+1+0.05141+2+1+0.0516+2+1+0.0528+2+1+0.053574+2+1+0.053967+2+1+0.0549+2+1+0.0554+2+1+0.0556+2+1+0.055951+2+1+0.05621+2+1+0.05751+2+1+0.058372+8</definedName>
    <definedName name="ZA120AT" localSheetId="1">2+1+0.058574+2+1+0.06103+2+1+0.06106+2+1+0.0615+2+1+0.06367+2+1+0.0644+2+1+0.06742+2+1+0.0676+2+2+0.0716+2+1+0.0723+2+1+0.0738+2+1+0.0748+8</definedName>
    <definedName name="ZA120AU" localSheetId="1">2+1+0.07522+2+1+0.0758+2+1+0.0761+2+1+0.0768+2+1+0.087008+2+1+0.087669+2+1+0.0898+2+1+0.0975+2+1+0.10953+2+1+0.1125+2+1+0.1126+2+1+0.119925+8</definedName>
    <definedName name="ZA120AV" localSheetId="1">2+1+0.125146+2+1+0.1267+2+1+0.1343+2+1+0.165722+9</definedName>
    <definedName name="ZA121AA" localSheetId="1">2+1+-0.2152+2+1+-0.116979+2+1+-0.108228+2+1+-0.09866+2+1+-0.0903+2+1+-0.089058+2+1+-0.088921+2+1+-0.082839+2+1+-0.0822+2+1+-0.0819+2+1+-0.075913+2+1+-0.074348+8</definedName>
    <definedName name="ZA121AB" localSheetId="1">2+1+-0.0671+2+1+-0.065868+2+1+-0.06557+2+1+-0.059642+2+1+-0.0569+2+1+-0.0554+2+1+-0.05471+2+1+-0.0534+2+1+-0.0512+2+1+-0.0502+2+1+-0.0492+2+1+-0.048939+8</definedName>
    <definedName name="ZA121AC" localSheetId="1">2+1+-0.048204+2+1+-0.0457+2+1+-0.04479+2+1+-0.0438+2+1+-0.041537+2+1+-0.04037+2+1+-0.03992+2+1+-0.039455+2+1+-0.037348+2+1+-0.036748+2+1+-0.033267+2+1+-0.0331+8</definedName>
    <definedName name="ZA121AD" localSheetId="1">2+1+-0.032804+2+1+-0.0328+2+1+-0.0321+2+1+-0.031787+2+1+-0.03151+2+1+-0.0313+2+1+-0.0302+2+1+-0.0288+2+1+-0.02839+2+1+-0.027239+2+1+-0.0265+2+1+-0.0264+8</definedName>
    <definedName name="ZA121AE" localSheetId="1">2+1+-0.0249+2+1+-0.0247+2+1+-0.0233+2+1+-0.022+2+1+-0.021721+2+1+-0.0215+2+1+-0.0213+2+1+-0.020553+2+1+-0.020542+2+1+-0.017722+2+1+-0.0174+2+1+-0.01682+8</definedName>
    <definedName name="ZA121AF" localSheetId="1">2+1+-0.0164+2+1+-0.0163+2+1+-0.016146+2+1+-0.015925+2+1+-0.015241+2+1+-0.015113+2+1+-0.015107+2+1+-0.014974+2+1+-0.014423+2+1+-0.0143+2+1+-0.0142+2+1+-0.013929+8</definedName>
    <definedName name="ZA121AG" localSheetId="1">2+1+-0.0134+2+1+-0.01326+2+1+-0.01285+2+1+-0.0124+2+1+-0.011881+2+1+-0.0101+2+1+-0.009896+2+1+-0.009738+2+1+-0.009645+2+1+-0.0088+2+1+-0.008508+2+1+-0.008+8</definedName>
    <definedName name="ZA121AH" localSheetId="1">2+1+-0.00731+2+1+-0.007+2+1+-0.006837+2+1+-0.0065+2+2+-0.0061+2+1+-0.006+2+1+-0.0058+2+1+-0.005554+2+1+-0.0054+2+1+-0.0052+2+1+-0.005145+2+1+-0.004821+8</definedName>
    <definedName name="ZA121AI" localSheetId="1">2+1+-0.004+2+1+-0.0039+2+1+-0.0037+2+1+-0.003601+2+2+-0.0032+2+1+-0.0026+2+1+-0.000914+2+1+-0.000179+2+1+0.000016+2+1+0.0002+2+1+0.000277+2+1+0.0007+8</definedName>
    <definedName name="ZA121AJ" localSheetId="1">2+1+0.001372+2+1+0.001411+2+1+0.0018+2+1+0.001864+2+1+0.002108+2+1+0.00253+2+1+0.0026+2+1+0.002653+2+1+0.0028+2+1+0.003017+2+1+0.00307+2+1+0.00361+8</definedName>
    <definedName name="ZA121AK" localSheetId="1">2+1+0.00364+2+1+0.0044+2+1+0.004798+2+1+0.00569+2+1+0.0062+2+1+0.0069+2+1+0.007225+2+1+0.0078+2+1+0.0103+2+1+0.010674+2+1+0.0108+2+1+0.01095+8</definedName>
    <definedName name="ZA121AL" localSheetId="1">2+1+0.011+2+1+0.0129+2+1+0.01311+2+1+0.013114+2+1+0.0136+2+1+0.013632+2+1+0.0137+2+1+0.01408+2+1+0.0159+2+1+0.0166+2+1+0.017+2+1+0.0171+8</definedName>
    <definedName name="ZA121AM" localSheetId="1">2+1+0.017189+2+1+0.0173+2+1+0.0181+2+1+0.018341+2+1+0.01865+2+1+0.01921+2+1+0.0193+2+1+0.019395+2+2+0.0208+2+1+0.021919+2+1+0.0221+2+1+0.0233+8</definedName>
    <definedName name="ZA121AN" localSheetId="1">2+1+0.0235+2+2+0.0236+2+1+0.023655+2+1+0.0238+2+1+0.024653+2+1+0.0253+2+1+0.0256+2+1+0.02599+2+1+0.026+2+1+0.0263+2+1+0.0272+2+1+0.0273+8</definedName>
    <definedName name="ZA121AO" localSheetId="1">2+1+0.0274+2+1+0.027608+2+1+0.02806+2+1+0.02957+2+1+0.029921+2+1+0.031334+2+1+0.032584+2+1+0.033999+2+1+0.034715+2+1+0.0348+2+1+0.0365+2+1+0.036994+8</definedName>
    <definedName name="ZA121AP" localSheetId="1">2+1+0.037683+2+1+0.038+2+1+0.0382+2+1+0.038243+2+1+0.0385+2+1+0.03911+2+1+0.039421+2+1+0.0402+2+1+0.04099+2+1+0.041222+2+1+0.0413+2+1+0.0414+8</definedName>
    <definedName name="ZA121AQ" localSheetId="1">2+1+0.041535+2+1+0.041888+2+1+0.04214+2+1+0.0424+2+1+0.0427+2+1+0.042723+2+1+0.0428+2+1+0.04293+2+1+0.0438+2+1+0.0441+2+1+0.0442+2+1+0.0447+8</definedName>
    <definedName name="ZA121AR" localSheetId="1">2+1+0.046188+2+1+0.0464+2+1+0.0467+2+1+0.0468+2+1+0.047+2+1+0.047482+2+1+0.049304+2+1+0.0498+2+1+0.0499+2+1+0.050457+2+1+0.050859+2+1+0.050865+8</definedName>
    <definedName name="ZA121AS" localSheetId="1">2+1+0.05141+2+1+0.0516+2+1+0.0528+2+1+0.053574+2+1+0.053967+2+1+0.0549+2+1+0.0554+2+1+0.0556+2+1+0.055951+2+1+0.05621+2+1+0.05751+2+1+0.058372+8</definedName>
    <definedName name="ZA121AT" localSheetId="1">2+1+0.058574+2+1+0.06103+2+1+0.06106+2+1+0.0615+2+1+0.06367+2+1+0.0644+2+1+0.06742+2+1+0.0676+2+2+0.0716+2+1+0.0723+2+1+0.0738+2+1+0.0748+8</definedName>
    <definedName name="ZA121AU" localSheetId="1">2+1+0.07522+2+1+0.0758+2+1+0.0761+2+1+0.0768+2+1+0.087008+2+1+0.087669+2+1+0.0898+2+1+0.0975+2+1+0.10953+2+1+0.1125+2+1+0.1126+2+1+0.119925+8</definedName>
    <definedName name="ZA121AV" localSheetId="1">2+1+0.125146+2+1+0.1267+2+1+0.1343+2+1+0.165722+9</definedName>
    <definedName name="ZA122AA" localSheetId="1">2+1+-0.2152+2+1+-0.116979+2+1+-0.108228+2+1+-0.09866+2+1+-0.0903+2+1+-0.089058+2+1+-0.088921+2+1+-0.082839+2+1+-0.0822+2+1+-0.0819+2+1+-0.075913+2+1+-0.074348+8</definedName>
    <definedName name="ZA122AB" localSheetId="1">2+1+-0.0671+2+1+-0.065868+2+1+-0.06557+2+1+-0.059642+2+1+-0.0569+2+1+-0.0554+2+1+-0.05471+2+1+-0.0534+2+1+-0.0512+2+1+-0.0502+2+1+-0.0492+2+1+-0.048939+8</definedName>
    <definedName name="ZA122AC" localSheetId="1">2+1+-0.048204+2+1+-0.0457+2+1+-0.04479+2+1+-0.0438+2+1+-0.041537+2+1+-0.04037+2+1+-0.03992+2+1+-0.039455+2+1+-0.037348+2+1+-0.036748+2+1+-0.033267+2+1+-0.0331+8</definedName>
    <definedName name="ZA122AD" localSheetId="1">2+1+-0.032804+2+1+-0.0328+2+1+-0.0321+2+1+-0.031787+2+1+-0.03151+2+1+-0.0313+2+1+-0.0302+2+1+-0.0288+2+1+-0.02839+2+1+-0.027239+2+1+-0.0265+2+1+-0.0264+8</definedName>
    <definedName name="ZA122AE" localSheetId="1">2+1+-0.0249+2+1+-0.0247+2+1+-0.0233+2+1+-0.022+2+1+-0.021721+2+1+-0.0215+2+1+-0.0213+2+1+-0.020553+2+1+-0.020542+2+1+-0.017722+2+1+-0.0174+2+1+-0.01682+8</definedName>
    <definedName name="ZA122AF" localSheetId="1">2+1+-0.0164+2+1+-0.0163+2+1+-0.016146+2+1+-0.015925+2+1+-0.015241+2+1+-0.015113+2+1+-0.015107+2+1+-0.014974+2+1+-0.014423+2+1+-0.0143+2+1+-0.0142+2+1+-0.013929+8</definedName>
    <definedName name="ZA122AG" localSheetId="1">2+1+-0.0134+2+1+-0.01326+2+1+-0.01285+2+1+-0.0124+2+1+-0.011881+2+1+-0.0101+2+1+-0.009896+2+1+-0.009738+2+1+-0.009645+2+1+-0.0088+2+1+-0.008508+2+1+-0.008+8</definedName>
    <definedName name="ZA122AH" localSheetId="1">2+1+-0.00731+2+1+-0.007+2+1+-0.006837+2+1+-0.0065+2+2+-0.0061+2+1+-0.006+2+1+-0.0058+2+1+-0.005554+2+1+-0.0054+2+1+-0.0052+2+1+-0.005145+2+1+-0.004821+8</definedName>
    <definedName name="ZA122AI" localSheetId="1">2+1+-0.004+2+1+-0.0039+2+1+-0.0037+2+1+-0.003601+2+2+-0.0032+2+1+-0.0026+2+1+-0.000914+2+1+-0.000179+2+1+0.000016+2+1+0.0002+2+1+0.000277+2+1+0.0007+8</definedName>
    <definedName name="ZA122AJ" localSheetId="1">2+1+0.001372+2+1+0.001411+2+1+0.0018+2+1+0.001864+2+1+0.002108+2+1+0.00253+2+1+0.0026+2+1+0.002653+2+1+0.0028+2+1+0.003017+2+1+0.00307+2+1+0.00361+8</definedName>
    <definedName name="ZA122AK" localSheetId="1">2+1+0.00364+2+1+0.0044+2+1+0.004798+2+1+0.00569+2+1+0.0062+2+1+0.0069+2+1+0.007225+2+1+0.0078+2+1+0.0103+2+1+0.010674+2+1+0.0108+2+1+0.01095+8</definedName>
    <definedName name="ZA122AL" localSheetId="1">2+1+0.011+2+1+0.0129+2+1+0.01311+2+1+0.013114+2+1+0.0136+2+1+0.013632+2+1+0.0137+2+1+0.01408+2+1+0.0159+2+1+0.0166+2+1+0.017+2+1+0.0171+8</definedName>
    <definedName name="ZA122AM" localSheetId="1">2+1+0.017189+2+1+0.0173+2+1+0.0181+2+1+0.018341+2+1+0.01865+2+1+0.01921+2+1+0.0193+2+1+0.019395+2+2+0.0208+2+1+0.021919+2+1+0.0221+2+1+0.0233+8</definedName>
    <definedName name="ZA122AN" localSheetId="1">2+1+0.0235+2+2+0.0236+2+1+0.023655+2+1+0.0238+2+1+0.024653+2+1+0.0253+2+1+0.0256+2+1+0.02599+2+1+0.026+2+1+0.0263+2+1+0.0272+2+1+0.0273+8</definedName>
    <definedName name="ZA122AO" localSheetId="1">2+1+0.0274+2+1+0.027608+2+1+0.02806+2+1+0.02957+2+1+0.029921+2+1+0.031334+2+1+0.032584+2+1+0.033999+2+1+0.034715+2+1+0.0348+2+1+0.0365+2+1+0.036994+8</definedName>
    <definedName name="ZA122AP" localSheetId="1">2+1+0.037683+2+1+0.038+2+1+0.0382+2+1+0.038243+2+1+0.0385+2+1+0.03911+2+1+0.039421+2+1+0.0402+2+1+0.04099+2+1+0.041222+2+1+0.0413+2+1+0.0414+8</definedName>
    <definedName name="ZA122AQ" localSheetId="1">2+1+0.041535+2+1+0.041888+2+1+0.04214+2+1+0.0424+2+1+0.0427+2+1+0.042723+2+1+0.0428+2+1+0.04293+2+1+0.0438+2+1+0.0441+2+1+0.0442+2+1+0.0447+8</definedName>
    <definedName name="ZA122AR" localSheetId="1">2+1+0.046188+2+1+0.0464+2+1+0.0467+2+1+0.0468+2+1+0.047+2+1+0.047482+2+1+0.049304+2+1+0.0498+2+1+0.0499+2+1+0.050457+2+1+0.050859+2+1+0.050865+8</definedName>
    <definedName name="ZA122AS" localSheetId="1">2+1+0.05141+2+1+0.0516+2+1+0.0528+2+1+0.053574+2+1+0.053967+2+1+0.0549+2+1+0.0554+2+1+0.0556+2+1+0.055951+2+1+0.05621+2+1+0.05751+2+1+0.058372+8</definedName>
    <definedName name="ZA122AT" localSheetId="1">2+1+0.058574+2+1+0.06103+2+1+0.06106+2+1+0.0615+2+1+0.06367+2+1+0.0644+2+1+0.06742+2+1+0.0676+2+2+0.0716+2+1+0.0723+2+1+0.0738+2+1+0.0748+8</definedName>
    <definedName name="ZA122AU" localSheetId="1">2+1+0.07522+2+1+0.0758+2+1+0.0761+2+1+0.0768+2+1+0.087008+2+1+0.087669+2+1+0.0898+2+1+0.0975+2+1+0.10953+2+1+0.1125+2+1+0.1126+2+1+0.119925+8</definedName>
    <definedName name="ZA122AV" localSheetId="1">2+1+0.125146+2+1+0.1267+2+1+0.1343+2+1+0.165722+9</definedName>
    <definedName name="ZA123AA" localSheetId="1">2+1+-0.2152+2+1+-0.116979+2+1+-0.108228+2+1+-0.09866+2+1+-0.0903+2+1+-0.089058+2+1+-0.088921+2+1+-0.082839+2+1+-0.0822+2+1+-0.0819+2+1+-0.075913+2+1+-0.074348+8</definedName>
    <definedName name="ZA123AB" localSheetId="1">2+1+-0.0671+2+1+-0.065868+2+1+-0.06557+2+1+-0.059642+2+1+-0.0569+2+1+-0.0554+2+1+-0.05471+2+1+-0.0534+2+1+-0.0512+2+1+-0.0502+2+1+-0.0492+2+1+-0.048939+8</definedName>
    <definedName name="ZA123AC" localSheetId="1">2+1+-0.048204+2+1+-0.0457+2+1+-0.04479+2+1+-0.0438+2+1+-0.041537+2+1+-0.04037+2+1+-0.03992+2+1+-0.039455+2+1+-0.037348+2+1+-0.036748+2+1+-0.033267+2+1+-0.0331+8</definedName>
    <definedName name="ZA123AD" localSheetId="1">2+1+-0.032804+2+1+-0.0328+2+1+-0.0321+2+1+-0.031787+2+1+-0.03151+2+1+-0.0313+2+1+-0.0302+2+1+-0.0288+2+1+-0.02839+2+1+-0.027239+2+1+-0.0265+2+1+-0.0264+8</definedName>
    <definedName name="ZA123AE" localSheetId="1">2+1+-0.0249+2+1+-0.0247+2+1+-0.0233+2+1+-0.022+2+1+-0.021721+2+1+-0.0215+2+1+-0.0213+2+1+-0.020553+2+1+-0.020542+2+1+-0.017722+2+1+-0.0174+2+1+-0.01682+8</definedName>
    <definedName name="ZA123AF" localSheetId="1">2+1+-0.0164+2+1+-0.0163+2+1+-0.016146+2+1+-0.015925+2+1+-0.015241+2+1+-0.015113+2+1+-0.015107+2+1+-0.014974+2+1+-0.014423+2+1+-0.0143+2+1+-0.0142+2+1+-0.013929+8</definedName>
    <definedName name="ZA123AG" localSheetId="1">2+1+-0.0134+2+1+-0.01326+2+1+-0.01285+2+1+-0.0124+2+1+-0.011881+2+1+-0.0101+2+1+-0.009896+2+1+-0.009738+2+1+-0.009645+2+1+-0.0088+2+1+-0.008508+2+1+-0.008+8</definedName>
    <definedName name="ZA123AH" localSheetId="1">2+1+-0.00731+2+1+-0.007+2+1+-0.006837+2+1+-0.0065+2+2+-0.0061+2+1+-0.006+2+1+-0.0058+2+1+-0.005554+2+1+-0.0054+2+1+-0.0052+2+1+-0.005145+2+1+-0.004821+8</definedName>
    <definedName name="ZA123AI" localSheetId="1">2+1+-0.004+2+1+-0.0039+2+1+-0.0037+2+1+-0.003601+2+2+-0.0032+2+1+-0.0026+2+1+-0.000914+2+1+-0.000179+2+1+0.000016+2+1+0.0002+2+1+0.000277+2+1+0.0007+8</definedName>
    <definedName name="ZA123AJ" localSheetId="1">2+1+0.001372+2+1+0.001411+2+1+0.0018+2+1+0.001864+2+1+0.002108+2+1+0.00253+2+1+0.0026+2+1+0.002653+2+1+0.0028+2+1+0.003017+2+1+0.00307+2+1+0.00361+8</definedName>
    <definedName name="ZA123AK" localSheetId="1">2+1+0.00364+2+1+0.0044+2+1+0.004798+2+1+0.00569+2+1+0.0062+2+1+0.0069+2+1+0.007225+2+1+0.0078+2+1+0.0103+2+1+0.010674+2+1+0.0108+2+1+0.01095+8</definedName>
    <definedName name="ZA123AL" localSheetId="1">2+1+0.011+2+1+0.0129+2+1+0.01311+2+1+0.013114+2+1+0.0136+2+1+0.013632+2+1+0.0137+2+1+0.01408+2+1+0.0159+2+1+0.0166+2+1+0.017+2+1+0.0171+8</definedName>
    <definedName name="ZA123AM" localSheetId="1">2+1+0.017189+2+1+0.0173+2+1+0.0181+2+1+0.018341+2+1+0.01865+2+1+0.01921+2+1+0.0193+2+1+0.019395+2+2+0.0208+2+1+0.021919+2+1+0.0221+2+1+0.0233+8</definedName>
    <definedName name="ZA123AN" localSheetId="1">2+1+0.0235+2+2+0.0236+2+1+0.023655+2+1+0.0238+2+1+0.024653+2+1+0.0253+2+1+0.0256+2+1+0.02599+2+1+0.026+2+1+0.0263+2+1+0.0272+2+1+0.0273+8</definedName>
    <definedName name="ZA123AO" localSheetId="1">2+1+0.0274+2+1+0.027608+2+1+0.02806+2+1+0.02957+2+1+0.029921+2+1+0.031334+2+1+0.032584+2+1+0.033999+2+1+0.034715+2+1+0.0348+2+1+0.0365+2+1+0.036994+8</definedName>
    <definedName name="ZA123AP" localSheetId="1">2+1+0.037683+2+1+0.038+2+1+0.0382+2+1+0.038243+2+1+0.0385+2+1+0.03911+2+1+0.039421+2+1+0.0402+2+1+0.04099+2+1+0.041222+2+1+0.0413+2+1+0.0414+8</definedName>
    <definedName name="ZA123AQ" localSheetId="1">2+1+0.041535+2+1+0.041888+2+1+0.04214+2+1+0.0424+2+1+0.0427+2+1+0.042723+2+1+0.0428+2+1+0.04293+2+1+0.0438+2+1+0.0441+2+1+0.0442+2+1+0.0447+8</definedName>
    <definedName name="ZA123AR" localSheetId="1">2+1+0.046188+2+1+0.0464+2+1+0.0467+2+1+0.0468+2+1+0.047+2+1+0.047482+2+1+0.049304+2+1+0.0498+2+1+0.0499+2+1+0.050457+2+1+0.050859+2+1+0.050865+8</definedName>
    <definedName name="ZA123AS" localSheetId="1">2+1+0.05141+2+1+0.0516+2+1+0.0528+2+1+0.053574+2+1+0.053967+2+1+0.0549+2+1+0.0554+2+1+0.0556+2+1+0.055951+2+1+0.05621+2+1+0.05751+2+1+0.058372+8</definedName>
    <definedName name="ZA123AT" localSheetId="1">2+1+0.058574+2+1+0.06103+2+1+0.06106+2+1+0.0615+2+1+0.06367+2+1+0.0644+2+1+0.06742+2+1+0.0676+2+2+0.0716+2+1+0.0723+2+1+0.0738+2+1+0.0748+8</definedName>
    <definedName name="ZA123AU" localSheetId="1">2+1+0.07522+2+1+0.0758+2+1+0.0761+2+1+0.0768+2+1+0.087008+2+1+0.087669+2+1+0.0898+2+1+0.0975+2+1+0.10953+2+1+0.1125+2+1+0.1126+2+1+0.119925+8</definedName>
    <definedName name="ZA123AV" localSheetId="1">2+1+0.125146+2+1+0.1267+2+1+0.1343+2+1+0.165722+9</definedName>
    <definedName name="ZA124AA" localSheetId="1">2+1+-0.2152+2+1+-0.116979+2+1+-0.108228+2+1+-0.09866+2+1+-0.0903+2+1+-0.089058+2+1+-0.088921+2+1+-0.082839+2+1+-0.0822+2+1+-0.0819+2+1+-0.075913+2+1+-0.074348+8</definedName>
    <definedName name="ZA124AB" localSheetId="1">2+1+-0.0671+2+1+-0.065868+2+1+-0.06557+2+1+-0.059642+2+1+-0.0569+2+1+-0.0554+2+1+-0.05471+2+1+-0.0534+2+1+-0.0512+2+1+-0.0502+2+1+-0.0492+2+1+-0.048939+8</definedName>
    <definedName name="ZA124AC" localSheetId="1">2+1+-0.048204+2+1+-0.0457+2+1+-0.04479+2+1+-0.0438+2+1+-0.041537+2+1+-0.04037+2+1+-0.03992+2+1+-0.039455+2+1+-0.037348+2+1+-0.036748+2+1+-0.033267+2+1+-0.0331+8</definedName>
    <definedName name="ZA124AD" localSheetId="1">2+1+-0.032804+2+1+-0.0328+2+1+-0.0321+2+1+-0.031787+2+1+-0.03151+2+1+-0.0313+2+1+-0.0302+2+1+-0.0288+2+1+-0.02839+2+1+-0.027239+2+1+-0.0265+2+1+-0.0264+8</definedName>
    <definedName name="ZA124AE" localSheetId="1">2+1+-0.0249+2+1+-0.0247+2+1+-0.0233+2+1+-0.022+2+1+-0.021721+2+1+-0.0215+2+1+-0.0213+2+1+-0.020553+2+1+-0.020542+2+1+-0.017722+2+1+-0.0174+2+1+-0.01682+8</definedName>
    <definedName name="ZA124AF" localSheetId="1">2+1+-0.0164+2+1+-0.0163+2+1+-0.016146+2+1+-0.015925+2+1+-0.015241+2+1+-0.015113+2+1+-0.015107+2+1+-0.014974+2+1+-0.014423+2+1+-0.0143+2+1+-0.0142+2+1+-0.013929+8</definedName>
    <definedName name="ZA124AG" localSheetId="1">2+1+-0.0134+2+1+-0.01326+2+1+-0.01285+2+1+-0.0124+2+1+-0.011881+2+1+-0.0101+2+1+-0.009896+2+1+-0.009738+2+1+-0.009645+2+1+-0.0088+2+1+-0.008508+2+1+-0.008+8</definedName>
    <definedName name="ZA124AH" localSheetId="1">2+1+-0.00731+2+1+-0.007+2+1+-0.006837+2+1+-0.0065+2+2+-0.0061+2+1+-0.006+2+1+-0.0058+2+1+-0.005554+2+1+-0.0054+2+1+-0.0052+2+1+-0.005145+2+1+-0.004821+8</definedName>
    <definedName name="ZA124AI" localSheetId="1">2+1+-0.004+2+1+-0.0039+2+1+-0.0037+2+1+-0.003601+2+2+-0.0032+2+1+-0.0026+2+1+-0.000914+2+1+-0.000179+2+1+0.000016+2+1+0.0002+2+1+0.000277+2+1+0.0007+8</definedName>
    <definedName name="ZA124AJ" localSheetId="1">2+1+0.001372+2+1+0.001411+2+1+0.0018+2+1+0.001864+2+1+0.002108+2+1+0.00253+2+1+0.0026+2+1+0.002653+2+1+0.0028+2+1+0.003017+2+1+0.00307+2+1+0.00361+8</definedName>
    <definedName name="ZA124AK" localSheetId="1">2+1+0.00364+2+1+0.0044+2+1+0.004798+2+1+0.00569+2+1+0.0062+2+1+0.0069+2+1+0.007225+2+1+0.0078+2+1+0.0103+2+1+0.010674+2+1+0.0108+2+1+0.01095+8</definedName>
    <definedName name="ZA124AL" localSheetId="1">2+1+0.011+2+1+0.0129+2+1+0.01311+2+1+0.013114+2+1+0.0136+2+1+0.013632+2+1+0.0137+2+1+0.01408+2+1+0.0159+2+1+0.0166+2+1+0.017+2+1+0.0171+8</definedName>
    <definedName name="ZA124AM" localSheetId="1">2+1+0.017189+2+1+0.0173+2+1+0.0181+2+1+0.018341+2+1+0.01865+2+1+0.01921+2+1+0.0193+2+1+0.019395+2+2+0.0208+2+1+0.021919+2+1+0.0221+2+1+0.0233+8</definedName>
    <definedName name="ZA124AN" localSheetId="1">2+1+0.0235+2+2+0.0236+2+1+0.023655+2+1+0.0238+2+1+0.024653+2+1+0.0253+2+1+0.0256+2+1+0.02599+2+1+0.026+2+1+0.0263+2+1+0.0272+2+1+0.0273+8</definedName>
    <definedName name="ZA124AO" localSheetId="1">2+1+0.0274+2+1+0.027608+2+1+0.02806+2+1+0.02957+2+1+0.029921+2+1+0.031334+2+1+0.032584+2+1+0.033999+2+1+0.034715+2+1+0.0348+2+1+0.0365+2+1+0.036994+8</definedName>
    <definedName name="ZA124AP" localSheetId="1">2+1+0.037683+2+1+0.038+2+1+0.0382+2+1+0.038243+2+1+0.0385+2+1+0.03911+2+1+0.039421+2+1+0.0402+2+1+0.04099+2+1+0.041222+2+1+0.0413+2+1+0.0414+8</definedName>
    <definedName name="ZA124AQ" localSheetId="1">2+1+0.041535+2+1+0.041888+2+1+0.04214+2+1+0.0424+2+1+0.0427+2+1+0.042723+2+1+0.0428+2+1+0.04293+2+1+0.0438+2+1+0.0441+2+1+0.0442+2+1+0.0447+8</definedName>
    <definedName name="ZA124AR" localSheetId="1">2+1+0.046188+2+1+0.0464+2+1+0.0467+2+1+0.0468+2+1+0.047+2+1+0.047482+2+1+0.049304+2+1+0.0498+2+1+0.0499+2+1+0.050457+2+1+0.050859+2+1+0.050865+8</definedName>
    <definedName name="ZA124AS" localSheetId="1">2+1+0.05141+2+1+0.0516+2+1+0.0528+2+1+0.053574+2+1+0.053967+2+1+0.0549+2+1+0.0554+2+1+0.0556+2+1+0.055951+2+1+0.05621+2+1+0.05751+2+1+0.058372+8</definedName>
    <definedName name="ZA124AT" localSheetId="1">2+1+0.058574+2+1+0.06103+2+1+0.06106+2+1+0.0615+2+1+0.06367+2+1+0.0644+2+1+0.06742+2+1+0.0676+2+2+0.0716+2+1+0.0723+2+1+0.0738+2+1+0.0748+8</definedName>
    <definedName name="ZA124AU" localSheetId="1">2+1+0.07522+2+1+0.0758+2+1+0.0761+2+1+0.0768+2+1+0.087008+2+1+0.087669+2+1+0.0898+2+1+0.0975+2+1+0.10953+2+1+0.1125+2+1+0.1126+2+1+0.119925+8</definedName>
    <definedName name="ZA124AV" localSheetId="1">2+1+0.125146+2+1+0.1267+2+1+0.1343+2+1+0.165722+9</definedName>
    <definedName name="ZA125AA" localSheetId="1">2+1+-0.2152+2+1+-0.116979+2+1+-0.108228+2+1+-0.09866+2+1+-0.0903+2+1+-0.089058+2+1+-0.088921+2+1+-0.082839+2+1+-0.0822+2+1+-0.0819+2+1+-0.075913+2+1+-0.074348+8</definedName>
    <definedName name="ZA125AB" localSheetId="1">2+1+-0.0671+2+1+-0.065868+2+1+-0.06557+2+1+-0.059642+2+1+-0.0569+2+1+-0.0554+2+1+-0.05471+2+1+-0.0534+2+1+-0.0512+2+1+-0.0502+2+1+-0.0492+2+1+-0.048939+8</definedName>
    <definedName name="ZA125AC" localSheetId="1">2+1+-0.048204+2+1+-0.0457+2+1+-0.04479+2+1+-0.0438+2+1+-0.041537+2+1+-0.04037+2+1+-0.03992+2+1+-0.039455+2+1+-0.037348+2+1+-0.036748+2+1+-0.033267+2+1+-0.0331+8</definedName>
    <definedName name="ZA125AD" localSheetId="1">2+1+-0.032804+2+1+-0.0328+2+1+-0.0321+2+1+-0.031787+2+1+-0.03151+2+1+-0.0313+2+1+-0.0302+2+1+-0.0288+2+1+-0.02839+2+1+-0.027239+2+1+-0.0265+2+1+-0.0264+8</definedName>
    <definedName name="ZA125AE" localSheetId="1">2+1+-0.0249+2+1+-0.0247+2+1+-0.0233+2+1+-0.022+2+1+-0.021721+2+1+-0.0215+2+1+-0.0213+2+1+-0.020553+2+1+-0.020542+2+1+-0.017722+2+1+-0.0174+2+1+-0.01682+8</definedName>
    <definedName name="ZA125AF" localSheetId="1">2+1+-0.0164+2+1+-0.0163+2+1+-0.016146+2+1+-0.015925+2+1+-0.015241+2+1+-0.015113+2+1+-0.015107+2+1+-0.014974+2+1+-0.014423+2+1+-0.0143+2+1+-0.0142+2+1+-0.013929+8</definedName>
    <definedName name="ZA125AG" localSheetId="1">2+1+-0.0134+2+1+-0.01326+2+1+-0.01285+2+1+-0.0124+2+1+-0.011881+2+1+-0.0101+2+1+-0.009896+2+1+-0.009738+2+1+-0.009645+2+1+-0.0088+2+1+-0.008508+2+1+-0.008+8</definedName>
    <definedName name="ZA125AH" localSheetId="1">2+1+-0.00731+2+1+-0.007+2+1+-0.006837+2+1+-0.0065+2+2+-0.0061+2+1+-0.006+2+1+-0.0058+2+1+-0.005554+2+1+-0.0054+2+1+-0.0052+2+1+-0.005145+2+1+-0.004821+8</definedName>
    <definedName name="ZA125AI" localSheetId="1">2+1+-0.004+2+1+-0.0039+2+1+-0.0037+2+1+-0.003601+2+2+-0.0032+2+1+-0.0026+2+1+-0.000914+2+1+-0.000179+2+1+0.000016+2+1+0.0002+2+1+0.000277+2+1+0.0007+8</definedName>
    <definedName name="ZA125AJ" localSheetId="1">2+1+0.001372+2+1+0.001411+2+1+0.0018+2+1+0.001864+2+1+0.002108+2+1+0.00253+2+1+0.0026+2+1+0.002653+2+1+0.0028+2+1+0.003017+2+1+0.00307+2+1+0.00361+8</definedName>
    <definedName name="ZA125AK" localSheetId="1">2+1+0.00364+2+1+0.0044+2+1+0.004798+2+1+0.00569+2+1+0.0062+2+1+0.0069+2+1+0.007225+2+1+0.0078+2+1+0.0103+2+1+0.010674+2+1+0.0108+2+1+0.01095+8</definedName>
    <definedName name="ZA125AL" localSheetId="1">2+1+0.011+2+1+0.0129+2+1+0.01311+2+1+0.013114+2+1+0.0136+2+1+0.013632+2+1+0.0137+2+1+0.01408+2+1+0.0159+2+1+0.0166+2+1+0.017+2+1+0.0171+8</definedName>
    <definedName name="ZA125AM" localSheetId="1">2+1+0.017189+2+1+0.0173+2+1+0.0181+2+1+0.018341+2+1+0.01865+2+1+0.01921+2+1+0.0193+2+1+0.019395+2+2+0.0208+2+1+0.021919+2+1+0.0221+2+1+0.0233+8</definedName>
    <definedName name="ZA125AN" localSheetId="1">2+1+0.0235+2+2+0.0236+2+1+0.023655+2+1+0.0238+2+1+0.024653+2+1+0.0253+2+1+0.0256+2+1+0.02599+2+1+0.026+2+1+0.0263+2+1+0.0272+2+1+0.0273+8</definedName>
    <definedName name="ZA125AO" localSheetId="1">2+1+0.0274+2+1+0.027608+2+1+0.02806+2+1+0.02957+2+1+0.029921+2+1+0.031334+2+1+0.032584+2+1+0.033999+2+1+0.034715+2+1+0.0348+2+1+0.0365+2+1+0.036994+8</definedName>
    <definedName name="ZA125AP" localSheetId="1">2+1+0.037683+2+1+0.038+2+1+0.0382+2+1+0.038243+2+1+0.0385+2+1+0.03911+2+1+0.039421+2+1+0.0402+2+1+0.04099+2+1+0.041222+2+1+0.0413+2+1+0.0414+8</definedName>
    <definedName name="ZA125AQ" localSheetId="1">2+1+0.041535+2+1+0.041888+2+1+0.04214+2+1+0.0424+2+1+0.0427+2+1+0.042723+2+1+0.0428+2+1+0.04293+2+1+0.0438+2+1+0.0441+2+1+0.0442+2+1+0.0447+8</definedName>
    <definedName name="ZA125AR" localSheetId="1">2+1+0.046188+2+1+0.0464+2+1+0.0467+2+1+0.0468+2+1+0.047+2+1+0.047482+2+1+0.049304+2+1+0.0498+2+1+0.0499+2+1+0.050457+2+1+0.050859+2+1+0.050865+8</definedName>
    <definedName name="ZA125AS" localSheetId="1">2+1+0.05141+2+1+0.0516+2+1+0.0528+2+1+0.053574+2+1+0.053967+2+1+0.0549+2+1+0.0554+2+1+0.0556+2+1+0.055951+2+1+0.05621+2+1+0.05751+2+1+0.058372+8</definedName>
    <definedName name="ZA125AT" localSheetId="1">2+1+0.058574+2+1+0.06103+2+1+0.06106+2+1+0.0615+2+1+0.06367+2+1+0.0644+2+1+0.06742+2+1+0.0676+2+2+0.0716+2+1+0.0723+2+1+0.0738+2+1+0.0748+8</definedName>
    <definedName name="ZA125AU" localSheetId="1">2+1+0.07522+2+1+0.0758+2+1+0.0761+2+1+0.0768+2+1+0.087008+2+1+0.087669+2+1+0.0898+2+1+0.0975+2+1+0.10953+2+1+0.1125+2+1+0.1126+2+1+0.119925+8</definedName>
    <definedName name="ZA125AV" localSheetId="1">2+1+0.125146+2+1+0.1267+2+1+0.1343+2+1+0.165722+9</definedName>
    <definedName name="ZA126AA" localSheetId="1">2+1+-0.2152+2+1+-0.116979+2+1+-0.108228+2+1+-0.09866+2+1+-0.0903+2+1+-0.089058+2+1+-0.088921+2+1+-0.082839+2+1+-0.0822+2+1+-0.0819+2+1+-0.075913+2+1+-0.074348+8</definedName>
    <definedName name="ZA126AB" localSheetId="1">2+1+-0.0671+2+1+-0.065868+2+1+-0.06557+2+1+-0.059642+2+1+-0.0569+2+1+-0.0554+2+1+-0.05471+2+1+-0.0534+2+1+-0.0512+2+1+-0.0502+2+1+-0.0492+2+1+-0.048939+8</definedName>
    <definedName name="ZA126AC" localSheetId="1">2+1+-0.048204+2+1+-0.0457+2+1+-0.04479+2+1+-0.0438+2+1+-0.041537+2+1+-0.04037+2+1+-0.03992+2+1+-0.039455+2+1+-0.037348+2+1+-0.036748+2+1+-0.033267+2+1+-0.0331+8</definedName>
    <definedName name="ZA126AD" localSheetId="1">2+1+-0.032804+2+1+-0.0328+2+1+-0.0321+2+1+-0.031787+2+1+-0.03151+2+1+-0.0313+2+1+-0.0302+2+1+-0.0288+2+1+-0.02839+2+1+-0.027239+2+1+-0.0265+2+1+-0.0264+8</definedName>
    <definedName name="ZA126AE" localSheetId="1">2+1+-0.0249+2+1+-0.0247+2+1+-0.0233+2+1+-0.022+2+1+-0.021721+2+1+-0.0215+2+1+-0.0213+2+1+-0.020553+2+1+-0.020542+2+1+-0.017722+2+1+-0.0174+2+1+-0.01682+8</definedName>
    <definedName name="ZA126AF" localSheetId="1">2+1+-0.0164+2+1+-0.0163+2+1+-0.016146+2+1+-0.015925+2+1+-0.015241+2+1+-0.015113+2+1+-0.015107+2+1+-0.014974+2+1+-0.014423+2+1+-0.0143+2+1+-0.0142+2+1+-0.013929+8</definedName>
    <definedName name="ZA126AG" localSheetId="1">2+1+-0.0134+2+1+-0.01326+2+1+-0.01285+2+1+-0.0124+2+1+-0.011881+2+1+-0.0101+2+1+-0.009896+2+1+-0.009738+2+1+-0.009645+2+1+-0.0088+2+1+-0.008508+2+1+-0.008+8</definedName>
    <definedName name="ZA126AH" localSheetId="1">2+1+-0.00731+2+1+-0.007+2+1+-0.006837+2+1+-0.0065+2+2+-0.0061+2+1+-0.006+2+1+-0.0058+2+1+-0.005554+2+1+-0.0054+2+1+-0.0052+2+1+-0.005145+2+1+-0.004821+8</definedName>
    <definedName name="ZA126AI" localSheetId="1">2+1+-0.004+2+1+-0.0039+2+1+-0.0037+2+1+-0.003601+2+2+-0.0032+2+1+-0.0026+2+1+-0.000914+2+1+-0.000179+2+1+0.000016+2+1+0.0002+2+1+0.000277+2+1+0.0007+8</definedName>
    <definedName name="ZA126AJ" localSheetId="1">2+1+0.001372+2+1+0.001411+2+1+0.0018+2+1+0.001864+2+1+0.002108+2+1+0.00253+2+1+0.0026+2+1+0.002653+2+1+0.0028+2+1+0.003017+2+1+0.00307+2+1+0.00361+8</definedName>
    <definedName name="ZA126AK" localSheetId="1">2+1+0.00364+2+1+0.0044+2+1+0.004798+2+1+0.00569+2+1+0.0062+2+1+0.0069+2+1+0.007225+2+1+0.0078+2+1+0.0103+2+1+0.010674+2+1+0.0108+2+1+0.01095+8</definedName>
    <definedName name="ZA126AL" localSheetId="1">2+1+0.011+2+1+0.0129+2+1+0.01311+2+1+0.013114+2+1+0.0136+2+1+0.013632+2+1+0.0137+2+1+0.01408+2+1+0.0159+2+1+0.0166+2+1+0.017+2+1+0.0171+8</definedName>
    <definedName name="ZA126AM" localSheetId="1">2+1+0.017189+2+1+0.0173+2+1+0.0181+2+1+0.018341+2+1+0.01865+2+1+0.01921+2+1+0.0193+2+1+0.019395+2+2+0.0208+2+1+0.021919+2+1+0.0221+2+1+0.0233+8</definedName>
    <definedName name="ZA126AN" localSheetId="1">2+1+0.0235+2+2+0.0236+2+1+0.023655+2+1+0.0238+2+1+0.024653+2+1+0.0253+2+1+0.0256+2+1+0.02599+2+1+0.026+2+1+0.0263+2+1+0.0272+2+1+0.0273+8</definedName>
    <definedName name="ZA126AO" localSheetId="1">2+1+0.0274+2+1+0.027608+2+1+0.02806+2+1+0.02957+2+1+0.029921+2+1+0.031334+2+1+0.032584+2+1+0.033999+2+1+0.034715+2+1+0.0348+2+1+0.0365+2+1+0.036994+8</definedName>
    <definedName name="ZA126AP" localSheetId="1">2+1+0.037683+2+1+0.038+2+1+0.0382+2+1+0.038243+2+1+0.0385+2+1+0.03911+2+1+0.039421+2+1+0.0402+2+1+0.04099+2+1+0.041222+2+1+0.0413+2+1+0.0414+8</definedName>
    <definedName name="ZA126AQ" localSheetId="1">2+1+0.041535+2+1+0.041888+2+1+0.04214+2+1+0.0424+2+1+0.0427+2+1+0.042723+2+1+0.0428+2+1+0.04293+2+1+0.0438+2+1+0.0441+2+1+0.0442+2+1+0.0447+8</definedName>
    <definedName name="ZA126AR" localSheetId="1">2+1+0.046188+2+1+0.0464+2+1+0.0467+2+1+0.0468+2+1+0.047+2+1+0.047482+2+1+0.049304+2+1+0.0498+2+1+0.0499+2+1+0.050457+2+1+0.050859+2+1+0.050865+8</definedName>
    <definedName name="ZA126AS" localSheetId="1">2+1+0.05141+2+1+0.0516+2+1+0.0528+2+1+0.053574+2+1+0.053967+2+1+0.0549+2+1+0.0554+2+1+0.0556+2+1+0.055951+2+1+0.05621+2+1+0.05751+2+1+0.058372+8</definedName>
    <definedName name="ZA126AT" localSheetId="1">2+1+0.058574+2+1+0.06103+2+1+0.06106+2+1+0.0615+2+1+0.06367+2+1+0.0644+2+1+0.06742+2+1+0.0676+2+2+0.0716+2+1+0.0723+2+1+0.0738+2+1+0.0748+8</definedName>
    <definedName name="ZA126AU" localSheetId="1">2+1+0.07522+2+1+0.0758+2+1+0.0761+2+1+0.0768+2+1+0.087008+2+1+0.087669+2+1+0.0898+2+1+0.0975+2+1+0.10953+2+1+0.1125+2+1+0.1126+2+1+0.119925+8</definedName>
    <definedName name="ZA126AV" localSheetId="1">2+1+0.125146+2+1+0.1267+2+1+0.1343+2+1+0.165722+9</definedName>
    <definedName name="ZA127AA" localSheetId="1">2+1+-0.2152+2+1+-0.116979+2+1+-0.108228+2+1+-0.09866+2+1+-0.0903+2+1+-0.089058+2+1+-0.088921+2+1+-0.082839+2+1+-0.0822+2+1+-0.0819+2+1+-0.075913+2+1+-0.074348+8</definedName>
    <definedName name="ZA127AB" localSheetId="1">2+1+-0.0671+2+1+-0.065868+2+1+-0.06557+2+1+-0.059642+2+1+-0.0569+2+1+-0.0554+2+1+-0.05471+2+1+-0.0534+2+1+-0.0512+2+1+-0.0502+2+1+-0.0492+2+1+-0.048939+8</definedName>
    <definedName name="ZA127AC" localSheetId="1">2+1+-0.048204+2+1+-0.0457+2+1+-0.04479+2+1+-0.0438+2+1+-0.041537+2+1+-0.04037+2+1+-0.03992+2+1+-0.039455+2+1+-0.037348+2+1+-0.036748+2+1+-0.033267+2+1+-0.0331+8</definedName>
    <definedName name="ZA127AD" localSheetId="1">2+1+-0.032804+2+1+-0.0328+2+1+-0.0321+2+1+-0.031787+2+1+-0.03151+2+1+-0.0313+2+1+-0.0302+2+1+-0.0288+2+1+-0.02839+2+1+-0.027239+2+1+-0.0265+2+1+-0.0264+8</definedName>
    <definedName name="ZA127AE" localSheetId="1">2+1+-0.0249+2+1+-0.0247+2+1+-0.0233+2+1+-0.022+2+1+-0.021721+2+1+-0.0215+2+1+-0.0213+2+1+-0.020553+2+1+-0.020542+2+1+-0.017722+2+1+-0.0174+2+1+-0.01682+8</definedName>
    <definedName name="ZA127AF" localSheetId="1">2+1+-0.0164+2+1+-0.0163+2+1+-0.016146+2+1+-0.015925+2+1+-0.015241+2+1+-0.015113+2+1+-0.015107+2+1+-0.014974+2+1+-0.014423+2+1+-0.0143+2+1+-0.0142+2+1+-0.013929+8</definedName>
    <definedName name="ZA127AG" localSheetId="1">2+1+-0.0134+2+1+-0.01326+2+1+-0.01285+2+1+-0.0124+2+1+-0.011881+2+1+-0.0101+2+1+-0.009896+2+1+-0.009738+2+1+-0.009645+2+1+-0.0088+2+1+-0.008508+2+1+-0.008+8</definedName>
    <definedName name="ZA127AH" localSheetId="1">2+1+-0.00731+2+1+-0.007+2+1+-0.006837+2+1+-0.0065+2+2+-0.0061+2+1+-0.006+2+1+-0.0058+2+1+-0.005554+2+1+-0.0054+2+1+-0.0052+2+1+-0.005145+2+1+-0.004821+8</definedName>
    <definedName name="ZA127AI" localSheetId="1">2+1+-0.004+2+1+-0.0039+2+1+-0.0037+2+1+-0.003601+2+2+-0.0032+2+1+-0.0026+2+1+-0.000914+2+1+-0.000179+2+1+0.000016+2+1+0.0002+2+1+0.000277+2+1+0.0007+8</definedName>
    <definedName name="ZA127AJ" localSheetId="1">2+1+0.001372+2+1+0.001411+2+1+0.0018+2+1+0.001864+2+1+0.002108+2+1+0.00253+2+1+0.0026+2+1+0.002653+2+1+0.0028+2+1+0.003017+2+1+0.00307+2+1+0.00361+8</definedName>
    <definedName name="ZA127AK" localSheetId="1">2+1+0.00364+2+1+0.0044+2+1+0.004798+2+1+0.00569+2+1+0.0062+2+1+0.0069+2+1+0.007225+2+1+0.0078+2+1+0.0103+2+1+0.010674+2+1+0.0108+2+1+0.01095+8</definedName>
    <definedName name="ZA127AL" localSheetId="1">2+1+0.011+2+1+0.0129+2+1+0.01311+2+1+0.013114+2+1+0.0136+2+1+0.013632+2+1+0.0137+2+1+0.01408+2+1+0.0159+2+1+0.0166+2+1+0.017+2+1+0.0171+8</definedName>
    <definedName name="ZA127AM" localSheetId="1">2+1+0.017189+2+1+0.0173+2+1+0.0181+2+1+0.018341+2+1+0.01865+2+1+0.01921+2+1+0.0193+2+1+0.019395+2+2+0.0208+2+1+0.021919+2+1+0.0221+2+1+0.0233+8</definedName>
    <definedName name="ZA127AN" localSheetId="1">2+1+0.0235+2+2+0.0236+2+1+0.023655+2+1+0.0238+2+1+0.024653+2+1+0.0253+2+1+0.0256+2+1+0.02599+2+1+0.026+2+1+0.0263+2+1+0.0272+2+1+0.0273+8</definedName>
    <definedName name="ZA127AO" localSheetId="1">2+1+0.0274+2+1+0.027608+2+1+0.02806+2+1+0.02957+2+1+0.029921+2+1+0.031334+2+1+0.032584+2+1+0.033999+2+1+0.034715+2+1+0.0348+2+1+0.0365+2+1+0.036994+8</definedName>
    <definedName name="ZA127AP" localSheetId="1">2+1+0.037683+2+1+0.038+2+1+0.0382+2+1+0.038243+2+1+0.0385+2+1+0.03911+2+1+0.039421+2+1+0.0402+2+1+0.04099+2+1+0.041222+2+1+0.0413+2+1+0.0414+8</definedName>
    <definedName name="ZA127AQ" localSheetId="1">2+1+0.041535+2+1+0.041888+2+1+0.04214+2+1+0.0424+2+1+0.0427+2+1+0.042723+2+1+0.0428+2+1+0.04293+2+1+0.0438+2+1+0.0441+2+1+0.0442+2+1+0.0447+8</definedName>
    <definedName name="ZA127AR" localSheetId="1">2+1+0.046188+2+1+0.0464+2+1+0.0467+2+1+0.0468+2+1+0.047+2+1+0.047482+2+1+0.049304+2+1+0.0498+2+1+0.0499+2+1+0.050457+2+1+0.050859+2+1+0.050865+8</definedName>
    <definedName name="ZA127AS" localSheetId="1">2+1+0.05141+2+1+0.0516+2+1+0.0528+2+1+0.053574+2+1+0.053967+2+1+0.0549+2+1+0.0554+2+1+0.0556+2+1+0.055951+2+1+0.05621+2+1+0.05751+2+1+0.058372+8</definedName>
    <definedName name="ZA127AT" localSheetId="1">2+1+0.058574+2+1+0.06103+2+1+0.06106+2+1+0.0615+2+1+0.06367+2+1+0.0644+2+1+0.06742+2+1+0.0676+2+2+0.0716+2+1+0.0723+2+1+0.0738+2+1+0.0748+8</definedName>
    <definedName name="ZA127AU" localSheetId="1">2+1+0.07522+2+1+0.0758+2+1+0.0761+2+1+0.0768+2+1+0.087008+2+1+0.087669+2+1+0.0898+2+1+0.0975+2+1+0.10953+2+1+0.1125+2+1+0.1126+2+1+0.119925+8</definedName>
    <definedName name="ZA127AV" localSheetId="1">2+1+0.125146+2+1+0.1267+2+1+0.1343+2+1+0.165722+9</definedName>
    <definedName name="ZA128AA" localSheetId="1">2+1+-0.2152+2+1+-0.116979+2+1+-0.108228+2+1+-0.09866+2+1+-0.0903+2+1+-0.089058+2+1+-0.088921+2+1+-0.082839+2+1+-0.0822+2+1+-0.0819+2+1+-0.075913+2+1+-0.074348+8</definedName>
    <definedName name="ZA128AB" localSheetId="1">2+1+-0.0671+2+1+-0.065868+2+1+-0.06557+2+1+-0.059642+2+1+-0.0569+2+1+-0.0554+2+1+-0.05471+2+1+-0.0534+2+1+-0.0512+2+1+-0.0502+2+1+-0.0492+2+1+-0.048939+8</definedName>
    <definedName name="ZA128AC" localSheetId="1">2+1+-0.048204+2+1+-0.0457+2+1+-0.04479+2+1+-0.0438+2+1+-0.041537+2+1+-0.04037+2+1+-0.03992+2+1+-0.039455+2+1+-0.037348+2+1+-0.036748+2+1+-0.033267+2+1+-0.0331+8</definedName>
    <definedName name="ZA128AD" localSheetId="1">2+1+-0.032804+2+1+-0.0328+2+1+-0.0321+2+1+-0.031787+2+1+-0.03151+2+1+-0.0313+2+1+-0.0302+2+1+-0.0288+2+1+-0.02839+2+1+-0.027239+2+1+-0.0265+2+1+-0.0264+8</definedName>
    <definedName name="ZA128AE" localSheetId="1">2+1+-0.0249+2+1+-0.0247+2+1+-0.0233+2+1+-0.022+2+1+-0.021721+2+1+-0.0215+2+1+-0.0213+2+1+-0.020553+2+1+-0.020542+2+1+-0.017722+2+1+-0.0174+2+1+-0.01682+8</definedName>
    <definedName name="ZA128AF" localSheetId="1">2+1+-0.0164+2+1+-0.0163+2+1+-0.016146+2+1+-0.015925+2+1+-0.015241+2+1+-0.015113+2+1+-0.015107+2+1+-0.014974+2+1+-0.014423+2+1+-0.0143+2+1+-0.0142+2+1+-0.013929+8</definedName>
    <definedName name="ZA128AG" localSheetId="1">2+1+-0.0134+2+1+-0.01326+2+1+-0.01285+2+1+-0.0124+2+1+-0.011881+2+1+-0.0101+2+1+-0.009896+2+1+-0.009738+2+1+-0.009645+2+1+-0.0088+2+1+-0.008508+2+1+-0.008+8</definedName>
    <definedName name="ZA128AH" localSheetId="1">2+1+-0.00731+2+1+-0.007+2+1+-0.006837+2+1+-0.0065+2+2+-0.0061+2+1+-0.006+2+1+-0.0058+2+1+-0.005554+2+1+-0.0054+2+1+-0.0052+2+1+-0.005145+2+1+-0.004821+8</definedName>
    <definedName name="ZA128AI" localSheetId="1">2+1+-0.004+2+1+-0.0039+2+1+-0.0037+2+1+-0.003601+2+2+-0.0032+2+1+-0.0026+2+1+-0.000914+2+1+-0.000179+2+1+0.000016+2+1+0.0002+2+1+0.000277+2+1+0.0007+8</definedName>
    <definedName name="ZA128AJ" localSheetId="1">2+1+0.001372+2+1+0.001411+2+1+0.0018+2+1+0.001864+2+1+0.002108+2+1+0.00253+2+1+0.0026+2+1+0.002653+2+1+0.0028+2+1+0.003017+2+1+0.00307+2+1+0.00361+8</definedName>
    <definedName name="ZA128AK" localSheetId="1">2+1+0.00364+2+1+0.0044+2+1+0.004798+2+1+0.00569+2+1+0.0062+2+1+0.0069+2+1+0.007225+2+1+0.0078+2+1+0.0103+2+1+0.010674+2+1+0.0108+2+1+0.01095+8</definedName>
    <definedName name="ZA128AL" localSheetId="1">2+1+0.011+2+1+0.0129+2+1+0.01311+2+1+0.013114+2+1+0.0136+2+1+0.013632+2+1+0.0137+2+1+0.01408+2+1+0.0159+2+1+0.0166+2+1+0.017+2+1+0.0171+8</definedName>
    <definedName name="ZA128AM" localSheetId="1">2+1+0.017189+2+1+0.0173+2+1+0.0181+2+1+0.018341+2+1+0.01865+2+1+0.01921+2+1+0.0193+2+1+0.019395+2+2+0.0208+2+1+0.021919+2+1+0.0221+2+1+0.0233+8</definedName>
    <definedName name="ZA128AN" localSheetId="1">2+1+0.0235+2+2+0.0236+2+1+0.023655+2+1+0.0238+2+1+0.024653+2+1+0.0253+2+1+0.0256+2+1+0.02599+2+1+0.026+2+1+0.0263+2+1+0.0272+2+1+0.0273+8</definedName>
    <definedName name="ZA128AO" localSheetId="1">2+1+0.0274+2+1+0.027608+2+1+0.02806+2+1+0.02957+2+1+0.029921+2+1+0.031334+2+1+0.032584+2+1+0.033999+2+1+0.034715+2+1+0.0348+2+1+0.0365+2+1+0.036994+8</definedName>
    <definedName name="ZA128AP" localSheetId="1">2+1+0.037683+2+1+0.038+2+1+0.0382+2+1+0.038243+2+1+0.0385+2+1+0.03911+2+1+0.039421+2+1+0.0402+2+1+0.04099+2+1+0.041222+2+1+0.0413+2+1+0.0414+8</definedName>
    <definedName name="ZA128AQ" localSheetId="1">2+1+0.041535+2+1+0.041888+2+1+0.04214+2+1+0.0424+2+1+0.0427+2+1+0.042723+2+1+0.0428+2+1+0.04293+2+1+0.0438+2+1+0.0441+2+1+0.0442+2+1+0.0447+8</definedName>
    <definedName name="ZA128AR" localSheetId="1">2+1+0.046188+2+1+0.0464+2+1+0.0467+2+1+0.0468+2+1+0.047+2+1+0.047482+2+1+0.049304+2+1+0.0498+2+1+0.0499+2+1+0.050457+2+1+0.050859+2+1+0.050865+8</definedName>
    <definedName name="ZA128AS" localSheetId="1">2+1+0.05141+2+1+0.0516+2+1+0.0528+2+1+0.053574+2+1+0.053967+2+1+0.0549+2+1+0.0554+2+1+0.0556+2+1+0.055951+2+1+0.05621+2+1+0.05751+2+1+0.058372+8</definedName>
    <definedName name="ZA128AT" localSheetId="1">2+1+0.058574+2+1+0.06103+2+1+0.06106+2+1+0.0615+2+1+0.06367+2+1+0.0644+2+1+0.06742+2+1+0.0676+2+2+0.0716+2+1+0.0723+2+1+0.0738+2+1+0.0748+8</definedName>
    <definedName name="ZA128AU" localSheetId="1">2+1+0.07522+2+1+0.0758+2+1+0.0761+2+1+0.0768+2+1+0.087008+2+1+0.087669+2+1+0.0898+2+1+0.0975+2+1+0.10953+2+1+0.1125+2+1+0.1126+2+1+0.119925+8</definedName>
    <definedName name="ZA128AV" localSheetId="1">2+1+0.125146+2+1+0.1267+2+1+0.1343+2+1+0.165722+9</definedName>
    <definedName name="ZA129AA" localSheetId="1">2+1+-0.2152+2+1+-0.116979+2+1+-0.108228+2+1+-0.09866+2+1+-0.0903+2+1+-0.089058+2+1+-0.088921+2+1+-0.082839+2+1+-0.0822+2+1+-0.0819+2+1+-0.075913+2+1+-0.074348+8</definedName>
    <definedName name="ZA129AB" localSheetId="1">2+1+-0.0671+2+1+-0.065868+2+1+-0.06557+2+1+-0.059642+2+1+-0.0569+2+1+-0.0554+2+1+-0.05471+2+1+-0.0534+2+1+-0.0512+2+1+-0.0502+2+1+-0.0492+2+1+-0.048939+8</definedName>
    <definedName name="ZA129AC" localSheetId="1">2+1+-0.048204+2+1+-0.0457+2+1+-0.04479+2+1+-0.0438+2+1+-0.041537+2+1+-0.04037+2+1+-0.03992+2+1+-0.039455+2+1+-0.037348+2+1+-0.036748+2+1+-0.033267+2+1+-0.0331+8</definedName>
    <definedName name="ZA129AD" localSheetId="1">2+1+-0.032804+2+1+-0.0328+2+1+-0.0321+2+1+-0.031787+2+1+-0.03151+2+1+-0.0313+2+1+-0.0302+2+1+-0.0288+2+1+-0.02839+2+1+-0.027239+2+1+-0.0265+2+1+-0.0264+8</definedName>
    <definedName name="ZA129AE" localSheetId="1">2+1+-0.0249+2+1+-0.0247+2+1+-0.0233+2+1+-0.022+2+1+-0.021721+2+1+-0.0215+2+1+-0.0213+2+1+-0.020553+2+1+-0.020542+2+1+-0.017722+2+1+-0.0174+2+1+-0.01682+8</definedName>
    <definedName name="ZA129AF" localSheetId="1">2+1+-0.0164+2+1+-0.0163+2+1+-0.016146+2+1+-0.015925+2+1+-0.015241+2+1+-0.015113+2+1+-0.015107+2+1+-0.014974+2+1+-0.014423+2+1+-0.0143+2+1+-0.0142+2+1+-0.013929+8</definedName>
    <definedName name="ZA129AG" localSheetId="1">2+1+-0.0134+2+1+-0.01326+2+1+-0.01285+2+1+-0.0124+2+1+-0.011881+2+1+-0.0101+2+1+-0.009896+2+1+-0.009738+2+1+-0.009645+2+1+-0.0088+2+1+-0.008508+2+1+-0.008+8</definedName>
    <definedName name="ZA129AH" localSheetId="1">2+1+-0.00731+2+1+-0.007+2+1+-0.006837+2+1+-0.0065+2+2+-0.0061+2+1+-0.006+2+1+-0.0058+2+1+-0.005554+2+1+-0.0054+2+1+-0.0052+2+1+-0.005145+2+1+-0.004821+8</definedName>
    <definedName name="ZA129AI" localSheetId="1">2+1+-0.004+2+1+-0.0039+2+1+-0.0037+2+1+-0.003601+2+2+-0.0032+2+1+-0.0026+2+1+-0.000914+2+1+-0.000179+2+1+0.000016+2+1+0.0002+2+1+0.000277+2+1+0.0007+8</definedName>
    <definedName name="ZA129AJ" localSheetId="1">2+1+0.001372+2+1+0.001411+2+1+0.0018+2+1+0.001864+2+1+0.002108+2+1+0.00253+2+1+0.0026+2+1+0.002653+2+1+0.0028+2+1+0.003017+2+1+0.00307+2+1+0.00361+8</definedName>
    <definedName name="ZA129AK" localSheetId="1">2+1+0.00364+2+1+0.0044+2+1+0.004798+2+1+0.00569+2+1+0.0062+2+1+0.0069+2+1+0.007225+2+1+0.0078+2+1+0.0103+2+1+0.010674+2+1+0.0108+2+1+0.01095+8</definedName>
    <definedName name="ZA129AL" localSheetId="1">2+1+0.011+2+1+0.0129+2+1+0.01311+2+1+0.013114+2+1+0.0136+2+1+0.013632+2+1+0.0137+2+1+0.01408+2+1+0.0159+2+1+0.0166+2+1+0.017+2+1+0.0171+8</definedName>
    <definedName name="ZA129AM" localSheetId="1">2+1+0.017189+2+1+0.0173+2+1+0.0181+2+1+0.018341+2+1+0.01865+2+1+0.01921+2+1+0.0193+2+1+0.019395+2+2+0.0208+2+1+0.021919+2+1+0.0221+2+1+0.0233+8</definedName>
    <definedName name="ZA129AN" localSheetId="1">2+1+0.0235+2+2+0.0236+2+1+0.023655+2+1+0.0238+2+1+0.024653+2+1+0.0253+2+1+0.0256+2+1+0.02599+2+1+0.026+2+1+0.0263+2+1+0.0272+2+1+0.0273+8</definedName>
    <definedName name="ZA129AO" localSheetId="1">2+1+0.0274+2+1+0.027608+2+1+0.02806+2+1+0.02957+2+1+0.029921+2+1+0.031334+2+1+0.032584+2+1+0.033999+2+1+0.034715+2+1+0.0348+2+1+0.0365+2+1+0.036994+8</definedName>
    <definedName name="ZA129AP" localSheetId="1">2+1+0.037683+2+1+0.038+2+1+0.0382+2+1+0.038243+2+1+0.0385+2+1+0.03911+2+1+0.039421+2+1+0.0402+2+1+0.04099+2+1+0.041222+2+1+0.0413+2+1+0.0414+8</definedName>
    <definedName name="ZA129AQ" localSheetId="1">2+1+0.041535+2+1+0.041888+2+1+0.04214+2+1+0.0424+2+1+0.0427+2+1+0.042723+2+1+0.0428+2+1+0.04293+2+1+0.0438+2+1+0.0441+2+1+0.0442+2+1+0.0447+8</definedName>
    <definedName name="ZA129AR" localSheetId="1">2+1+0.046188+2+1+0.0464+2+1+0.0467+2+1+0.0468+2+1+0.047+2+1+0.047482+2+1+0.049304+2+1+0.0498+2+1+0.0499+2+1+0.050457+2+1+0.050859+2+1+0.050865+8</definedName>
    <definedName name="ZA129AS" localSheetId="1">2+1+0.05141+2+1+0.0516+2+1+0.0528+2+1+0.053574+2+1+0.053967+2+1+0.0549+2+1+0.0554+2+1+0.0556+2+1+0.055951+2+1+0.05621+2+1+0.05751+2+1+0.058372+8</definedName>
    <definedName name="ZA129AT" localSheetId="1">2+1+0.058574+2+1+0.06103+2+1+0.06106+2+1+0.0615+2+1+0.06367+2+1+0.0644+2+1+0.06742+2+1+0.0676+2+2+0.0716+2+1+0.0723+2+1+0.0738+2+1+0.0748+8</definedName>
    <definedName name="ZA129AU" localSheetId="1">2+1+0.07522+2+1+0.0758+2+1+0.0761+2+1+0.0768+2+1+0.087008+2+1+0.087669+2+1+0.0898+2+1+0.0975+2+1+0.10953+2+1+0.1125+2+1+0.1126+2+1+0.119925+8</definedName>
    <definedName name="ZA129AV" localSheetId="1">2+1+0.125146+2+1+0.1267+2+1+0.1343+2+1+0.165722+9</definedName>
    <definedName name="ZA130AA" localSheetId="1">2+1+-0.2152+2+1+-0.116979+2+1+-0.108228+2+1+-0.09866+2+1+-0.0903+2+1+-0.089058+2+1+-0.088921+2+1+-0.082839+2+1+-0.0822+2+1+-0.0819+2+1+-0.075913+2+1+-0.074348+8</definedName>
    <definedName name="ZA130AB" localSheetId="1">2+1+-0.0671+2+1+-0.065868+2+1+-0.06557+2+1+-0.059642+2+1+-0.0569+2+1+-0.0554+2+1+-0.05471+2+1+-0.0534+2+1+-0.0512+2+1+-0.0502+2+1+-0.0492+2+1+-0.048939+8</definedName>
    <definedName name="ZA130AC" localSheetId="1">2+1+-0.048204+2+1+-0.0457+2+1+-0.04479+2+1+-0.0438+2+1+-0.041537+2+1+-0.04037+2+1+-0.03992+2+1+-0.039455+2+1+-0.037348+2+1+-0.036748+2+1+-0.033267+2+1+-0.0331+8</definedName>
    <definedName name="ZA130AD" localSheetId="1">2+1+-0.032804+2+1+-0.0328+2+1+-0.0321+2+1+-0.031787+2+1+-0.03151+2+1+-0.0313+2+1+-0.0302+2+1+-0.0288+2+1+-0.02839+2+1+-0.027239+2+1+-0.0265+2+1+-0.0264+8</definedName>
    <definedName name="ZA130AE" localSheetId="1">2+1+-0.0249+2+1+-0.0247+2+1+-0.0233+2+1+-0.022+2+1+-0.021721+2+1+-0.0215+2+1+-0.0213+2+1+-0.020553+2+1+-0.020542+2+1+-0.017722+2+1+-0.0174+2+1+-0.01682+8</definedName>
    <definedName name="ZA130AF" localSheetId="1">2+1+-0.0164+2+1+-0.0163+2+1+-0.016146+2+1+-0.015925+2+1+-0.015241+2+1+-0.015113+2+1+-0.015107+2+1+-0.014974+2+1+-0.014423+2+1+-0.0143+2+1+-0.0142+2+1+-0.013929+8</definedName>
    <definedName name="ZA130AG" localSheetId="1">2+1+-0.0134+2+1+-0.01326+2+1+-0.01285+2+1+-0.0124+2+1+-0.011881+2+1+-0.0101+2+1+-0.009896+2+1+-0.009738+2+1+-0.009645+2+1+-0.0088+2+1+-0.008508+2+1+-0.008+8</definedName>
    <definedName name="ZA130AH" localSheetId="1">2+1+-0.00731+2+1+-0.007+2+1+-0.006837+2+1+-0.0065+2+2+-0.0061+2+1+-0.006+2+1+-0.0058+2+1+-0.005554+2+1+-0.0054+2+1+-0.0052+2+1+-0.005145+2+1+-0.004821+8</definedName>
    <definedName name="ZA130AI" localSheetId="1">2+1+-0.004+2+1+-0.0039+2+1+-0.0037+2+1+-0.003601+2+2+-0.0032+2+1+-0.0026+2+1+-0.000914+2+1+-0.000179+2+1+0.000016+2+1+0.0002+2+1+0.000277+2+1+0.0007+8</definedName>
    <definedName name="ZA130AJ" localSheetId="1">2+1+0.001372+2+1+0.001411+2+1+0.0018+2+1+0.001864+2+1+0.002108+2+1+0.00253+2+1+0.0026+2+1+0.002653+2+1+0.0028+2+1+0.003017+2+1+0.00307+2+1+0.00361+8</definedName>
    <definedName name="ZA130AK" localSheetId="1">2+1+0.00364+2+1+0.0044+2+1+0.004798+2+1+0.00569+2+1+0.0062+2+1+0.0069+2+1+0.007225+2+1+0.0078+2+1+0.0103+2+1+0.010674+2+1+0.0108+2+1+0.01095+8</definedName>
    <definedName name="ZA130AL" localSheetId="1">2+1+0.011+2+1+0.0129+2+1+0.01311+2+1+0.013114+2+1+0.0136+2+1+0.013632+2+1+0.0137+2+1+0.01408+2+1+0.0159+2+1+0.0166+2+1+0.017+2+1+0.0171+8</definedName>
    <definedName name="ZA130AM" localSheetId="1">2+1+0.017189+2+1+0.0173+2+1+0.0181+2+1+0.018341+2+1+0.01865+2+1+0.01921+2+1+0.0193+2+1+0.019395+2+2+0.0208+2+1+0.021919+2+1+0.0221+2+1+0.0233+8</definedName>
    <definedName name="ZA130AN" localSheetId="1">2+1+0.0235+2+2+0.0236+2+1+0.023655+2+1+0.0238+2+1+0.024653+2+1+0.0253+2+1+0.0256+2+1+0.02599+2+1+0.026+2+1+0.0263+2+1+0.0272+2+1+0.0273+8</definedName>
    <definedName name="ZA130AO" localSheetId="1">2+1+0.0274+2+1+0.027608+2+1+0.02806+2+1+0.02957+2+1+0.029921+2+1+0.031334+2+1+0.032584+2+1+0.033999+2+1+0.034715+2+1+0.0348+2+1+0.0365+2+1+0.036994+8</definedName>
    <definedName name="ZA130AP" localSheetId="1">2+1+0.037683+2+1+0.038+2+1+0.0382+2+1+0.038243+2+1+0.0385+2+1+0.03911+2+1+0.039421+2+1+0.0402+2+1+0.04099+2+1+0.041222+2+1+0.0413+2+1+0.0414+8</definedName>
    <definedName name="ZA130AQ" localSheetId="1">2+1+0.041535+2+1+0.041888+2+1+0.04214+2+1+0.0424+2+1+0.0427+2+1+0.042723+2+1+0.0428+2+1+0.04293+2+1+0.0438+2+1+0.0441+2+1+0.0442+2+1+0.0447+8</definedName>
    <definedName name="ZA130AR" localSheetId="1">2+1+0.046188+2+1+0.0464+2+1+0.0467+2+1+0.0468+2+1+0.047+2+1+0.047482+2+1+0.049304+2+1+0.0498+2+1+0.0499+2+1+0.050457+2+1+0.050859+2+1+0.050865+8</definedName>
    <definedName name="ZA130AS" localSheetId="1">2+1+0.05141+2+1+0.0516+2+1+0.0528+2+1+0.053574+2+1+0.053967+2+1+0.0549+2+1+0.0554+2+1+0.0556+2+1+0.055951+2+1+0.05621+2+1+0.05751+2+1+0.058372+8</definedName>
    <definedName name="ZA130AT" localSheetId="1">2+1+0.058574+2+1+0.06103+2+1+0.06106+2+1+0.0615+2+1+0.06367+2+1+0.0644+2+1+0.06742+2+1+0.0676+2+2+0.0716+2+1+0.0723+2+1+0.0738+2+1+0.0748+8</definedName>
    <definedName name="ZA130AU" localSheetId="1">2+1+0.07522+2+1+0.0758+2+1+0.0761+2+1+0.0768+2+1+0.087008+2+1+0.087669+2+1+0.0898+2+1+0.0975+2+1+0.10953+2+1+0.1125+2+1+0.1126+2+1+0.119925+8</definedName>
    <definedName name="ZA130AV" localSheetId="1">2+1+0.125146+2+1+0.1267+2+1+0.1343+2+1+0.165722+9</definedName>
    <definedName name="ZA131AA" localSheetId="1">2+1+-0.2152+2+1+-0.116979+2+1+-0.108228+2+1+-0.09866+2+1+-0.0903+2+1+-0.089058+2+1+-0.088921+2+1+-0.082839+2+1+-0.0822+2+1+-0.0819+2+1+-0.075913+2+1+-0.074348+8</definedName>
    <definedName name="ZA131AB" localSheetId="1">2+1+-0.0671+2+1+-0.065868+2+1+-0.06557+2+1+-0.059642+2+1+-0.0569+2+1+-0.0554+2+1+-0.05471+2+1+-0.0534+2+1+-0.0512+2+1+-0.0502+2+1+-0.0492+2+1+-0.048939+8</definedName>
    <definedName name="ZA131AC" localSheetId="1">2+1+-0.048204+2+1+-0.0457+2+1+-0.04479+2+1+-0.0438+2+1+-0.041537+2+1+-0.04037+2+1+-0.03992+2+1+-0.039455+2+1+-0.037348+2+1+-0.036748+2+1+-0.033267+2+1+-0.0331+8</definedName>
    <definedName name="ZA131AD" localSheetId="1">2+1+-0.032804+2+1+-0.0328+2+1+-0.0321+2+1+-0.031787+2+1+-0.03151+2+1+-0.0313+2+1+-0.0302+2+1+-0.0288+2+1+-0.02839+2+1+-0.027239+2+1+-0.0265+2+1+-0.0264+8</definedName>
    <definedName name="ZA131AE" localSheetId="1">2+1+-0.0249+2+1+-0.0247+2+1+-0.0233+2+1+-0.022+2+1+-0.021721+2+1+-0.0215+2+1+-0.0213+2+1+-0.020553+2+1+-0.020542+2+1+-0.017722+2+1+-0.0174+2+1+-0.01682+8</definedName>
    <definedName name="ZA131AF" localSheetId="1">2+1+-0.0164+2+1+-0.0163+2+1+-0.016146+2+1+-0.015925+2+1+-0.015241+2+1+-0.015113+2+1+-0.015107+2+1+-0.014974+2+1+-0.014423+2+1+-0.0143+2+1+-0.0142+2+1+-0.013929+8</definedName>
    <definedName name="ZA131AG" localSheetId="1">2+1+-0.0134+2+1+-0.01326+2+1+-0.01285+2+1+-0.0124+2+1+-0.011881+2+1+-0.0101+2+1+-0.009896+2+1+-0.009738+2+1+-0.009645+2+1+-0.0088+2+1+-0.008508+2+1+-0.008+8</definedName>
    <definedName name="ZA131AH" localSheetId="1">2+1+-0.00731+2+1+-0.007+2+1+-0.006837+2+1+-0.0065+2+2+-0.0061+2+1+-0.006+2+1+-0.0058+2+1+-0.005554+2+1+-0.0054+2+1+-0.0052+2+1+-0.005145+2+1+-0.004821+8</definedName>
    <definedName name="ZA131AI" localSheetId="1">2+1+-0.004+2+1+-0.0039+2+1+-0.0037+2+1+-0.003601+2+2+-0.0032+2+1+-0.0026+2+1+-0.000914+2+1+-0.000179+2+1+0.000016+2+1+0.0002+2+1+0.000277+2+1+0.0007+8</definedName>
    <definedName name="ZA131AJ" localSheetId="1">2+1+0.001372+2+1+0.001411+2+1+0.0018+2+1+0.001864+2+1+0.002108+2+1+0.00253+2+1+0.0026+2+1+0.002653+2+1+0.0028+2+1+0.003017+2+1+0.00307+2+1+0.00361+8</definedName>
    <definedName name="ZA131AK" localSheetId="1">2+1+0.00364+2+1+0.0044+2+1+0.004798+2+1+0.00569+2+1+0.0062+2+1+0.0069+2+1+0.007225+2+1+0.0078+2+1+0.0103+2+1+0.010674+2+1+0.0108+2+1+0.01095+8</definedName>
    <definedName name="ZA131AL" localSheetId="1">2+1+0.011+2+1+0.0129+2+1+0.01311+2+1+0.013114+2+1+0.0136+2+1+0.013632+2+1+0.0137+2+1+0.01408+2+1+0.0159+2+1+0.0166+2+1+0.017+2+1+0.0171+8</definedName>
    <definedName name="ZA131AM" localSheetId="1">2+1+0.017189+2+1+0.0173+2+1+0.0181+2+1+0.018341+2+1+0.01865+2+1+0.01921+2+1+0.0193+2+1+0.019395+2+2+0.0208+2+1+0.021919+2+1+0.0221+2+1+0.0233+8</definedName>
    <definedName name="ZA131AN" localSheetId="1">2+1+0.0235+2+2+0.0236+2+1+0.023655+2+1+0.0238+2+1+0.024653+2+1+0.0253+2+1+0.0256+2+1+0.02599+2+1+0.026+2+1+0.0263+2+1+0.0272+2+1+0.0273+8</definedName>
    <definedName name="ZA131AO" localSheetId="1">2+1+0.0274+2+1+0.027608+2+1+0.02806+2+1+0.02957+2+1+0.029921+2+1+0.031334+2+1+0.032584+2+1+0.033999+2+1+0.034715+2+1+0.0348+2+1+0.0365+2+1+0.036994+8</definedName>
    <definedName name="ZA131AP" localSheetId="1">2+1+0.037683+2+1+0.038+2+1+0.0382+2+1+0.038243+2+1+0.0385+2+1+0.03911+2+1+0.039421+2+1+0.0402+2+1+0.04099+2+1+0.041222+2+1+0.0413+2+1+0.0414+8</definedName>
    <definedName name="ZA131AQ" localSheetId="1">2+1+0.041535+2+1+0.041888+2+1+0.04214+2+1+0.0424+2+1+0.0427+2+1+0.042723+2+1+0.0428+2+1+0.04293+2+1+0.0438+2+1+0.0441+2+1+0.0442+2+1+0.0447+8</definedName>
    <definedName name="ZA131AR" localSheetId="1">2+1+0.046188+2+1+0.0464+2+1+0.0467+2+1+0.0468+2+1+0.047+2+1+0.047482+2+1+0.049304+2+1+0.0498+2+1+0.0499+2+1+0.050457+2+1+0.050859+2+1+0.050865+8</definedName>
    <definedName name="ZA131AS" localSheetId="1">2+1+0.05141+2+1+0.0516+2+1+0.0528+2+1+0.053574+2+1+0.053967+2+1+0.0549+2+1+0.0554+2+1+0.0556+2+1+0.055951+2+1+0.05621+2+1+0.05751+2+1+0.058372+8</definedName>
    <definedName name="ZA131AT" localSheetId="1">2+1+0.058574+2+1+0.06103+2+1+0.06106+2+1+0.0615+2+1+0.06367+2+1+0.0644+2+1+0.06742+2+1+0.0676+2+2+0.0716+2+1+0.0723+2+1+0.0738+2+1+0.0748+8</definedName>
    <definedName name="ZA131AU" localSheetId="1">2+1+0.07522+2+1+0.0758+2+1+0.0761+2+1+0.0768+2+1+0.087008+2+1+0.087669+2+1+0.0898+2+1+0.0975+2+1+0.10953+2+1+0.1125+2+1+0.1126+2+1+0.119925+8</definedName>
    <definedName name="ZA131AV" localSheetId="1">2+1+0.125146+2+1+0.1267+2+1+0.1343+2+1+0.165722+9</definedName>
    <definedName name="ZA132AA" localSheetId="1">2+1+-0.2152+2+1+-0.116979+2+1+-0.108228+2+1+-0.09866+2+1+-0.0903+2+1+-0.089058+2+1+-0.088921+2+1+-0.082839+2+1+-0.0822+2+1+-0.0819+2+1+-0.075913+2+1+-0.074348+8</definedName>
    <definedName name="ZA132AB" localSheetId="1">2+1+-0.0671+2+1+-0.065868+2+1+-0.06557+2+1+-0.059642+2+1+-0.0569+2+1+-0.0554+2+1+-0.05471+2+1+-0.0534+2+1+-0.0512+2+1+-0.0502+2+1+-0.0492+2+1+-0.048939+8</definedName>
    <definedName name="ZA132AC" localSheetId="1">2+1+-0.048204+2+1+-0.0457+2+1+-0.04479+2+1+-0.0438+2+1+-0.041537+2+1+-0.04037+2+1+-0.03992+2+1+-0.039455+2+1+-0.037348+2+1+-0.036748+2+1+-0.033267+2+1+-0.0331+8</definedName>
    <definedName name="ZA132AD" localSheetId="1">2+1+-0.032804+2+1+-0.0328+2+1+-0.0321+2+1+-0.031787+2+1+-0.03151+2+1+-0.0313+2+1+-0.0302+2+1+-0.0288+2+1+-0.02839+2+1+-0.027239+2+1+-0.0265+2+1+-0.0264+8</definedName>
    <definedName name="ZA132AE" localSheetId="1">2+1+-0.0249+2+1+-0.0247+2+1+-0.0233+2+1+-0.022+2+1+-0.021721+2+1+-0.0215+2+1+-0.0213+2+1+-0.020553+2+1+-0.020542+2+1+-0.017722+2+1+-0.0174+2+1+-0.01682+8</definedName>
    <definedName name="ZA132AF" localSheetId="1">2+1+-0.0164+2+1+-0.0163+2+1+-0.016146+2+1+-0.015925+2+1+-0.015241+2+1+-0.015113+2+1+-0.015107+2+1+-0.014974+2+1+-0.014423+2+1+-0.0143+2+1+-0.0142+2+1+-0.013929+8</definedName>
    <definedName name="ZA132AG" localSheetId="1">2+1+-0.0134+2+1+-0.01326+2+1+-0.01285+2+1+-0.0124+2+1+-0.011881+2+1+-0.0101+2+1+-0.009896+2+1+-0.009738+2+1+-0.009645+2+1+-0.0088+2+1+-0.008508+2+1+-0.008+8</definedName>
    <definedName name="ZA132AH" localSheetId="1">2+1+-0.00731+2+1+-0.007+2+1+-0.006837+2+1+-0.0065+2+2+-0.0061+2+1+-0.006+2+1+-0.0058+2+1+-0.005554+2+1+-0.0054+2+1+-0.0052+2+1+-0.005145+2+1+-0.004821+8</definedName>
    <definedName name="ZA132AI" localSheetId="1">2+1+-0.004+2+1+-0.0039+2+1+-0.0037+2+1+-0.003601+2+2+-0.0032+2+1+-0.0026+2+1+-0.000914+2+1+-0.000179+2+1+0.000016+2+1+0.0002+2+1+0.000277+2+1+0.0007+8</definedName>
    <definedName name="ZA132AJ" localSheetId="1">2+1+0.001372+2+1+0.001411+2+1+0.0018+2+1+0.001864+2+1+0.002108+2+1+0.00253+2+1+0.0026+2+1+0.002653+2+1+0.0028+2+1+0.003017+2+1+0.00307+2+1+0.00361+8</definedName>
    <definedName name="ZA132AK" localSheetId="1">2+1+0.00364+2+1+0.0044+2+1+0.004798+2+1+0.00569+2+1+0.0062+2+1+0.0069+2+1+0.007225+2+1+0.0078+2+1+0.0103+2+1+0.010674+2+1+0.0108+2+1+0.01095+8</definedName>
    <definedName name="ZA132AL" localSheetId="1">2+1+0.011+2+1+0.0129+2+1+0.01311+2+1+0.013114+2+1+0.0136+2+1+0.013632+2+1+0.0137+2+1+0.01408+2+1+0.0159+2+1+0.0166+2+1+0.017+2+1+0.0171+8</definedName>
    <definedName name="ZA132AM" localSheetId="1">2+1+0.017189+2+1+0.0173+2+1+0.0181+2+1+0.018341+2+1+0.01865+2+1+0.01921+2+1+0.0193+2+1+0.019395+2+2+0.0208+2+1+0.021919+2+1+0.0221+2+1+0.0233+8</definedName>
    <definedName name="ZA132AN" localSheetId="1">2+1+0.0235+2+2+0.0236+2+1+0.023655+2+1+0.0238+2+1+0.024653+2+1+0.0253+2+1+0.0256+2+1+0.02599+2+1+0.026+2+1+0.0263+2+1+0.0272+2+1+0.0273+8</definedName>
    <definedName name="ZA132AO" localSheetId="1">2+1+0.0274+2+1+0.027608+2+1+0.02806+2+1+0.02957+2+1+0.029921+2+1+0.031334+2+1+0.032584+2+1+0.033999+2+1+0.034715+2+1+0.0348+2+1+0.0365+2+1+0.036994+8</definedName>
    <definedName name="ZA132AP" localSheetId="1">2+1+0.037683+2+1+0.038+2+1+0.0382+2+1+0.038243+2+1+0.0385+2+1+0.03911+2+1+0.039421+2+1+0.0402+2+1+0.04099+2+1+0.041222+2+1+0.0413+2+1+0.0414+8</definedName>
    <definedName name="ZA132AQ" localSheetId="1">2+1+0.041535+2+1+0.041888+2+1+0.04214+2+1+0.0424+2+1+0.0427+2+1+0.042723+2+1+0.0428+2+1+0.04293+2+1+0.0438+2+1+0.0441+2+1+0.0442+2+1+0.0447+8</definedName>
    <definedName name="ZA132AR" localSheetId="1">2+1+0.046188+2+1+0.0464+2+1+0.0467+2+1+0.0468+2+1+0.047+2+1+0.047482+2+1+0.049304+2+1+0.0498+2+1+0.0499+2+1+0.050457+2+1+0.050859+2+1+0.050865+8</definedName>
    <definedName name="ZA132AS" localSheetId="1">2+1+0.05141+2+1+0.0516+2+1+0.0528+2+1+0.053574+2+1+0.053967+2+1+0.0549+2+1+0.0554+2+1+0.0556+2+1+0.055951+2+1+0.05621+2+1+0.05751+2+1+0.058372+8</definedName>
    <definedName name="ZA132AT" localSheetId="1">2+1+0.058574+2+1+0.06103+2+1+0.06106+2+1+0.0615+2+1+0.06367+2+1+0.0644+2+1+0.06742+2+1+0.0676+2+2+0.0716+2+1+0.0723+2+1+0.0738+2+1+0.0748+8</definedName>
    <definedName name="ZA132AU" localSheetId="1">2+1+0.07522+2+1+0.0758+2+1+0.0761+2+1+0.0768+2+1+0.087008+2+1+0.087669+2+1+0.0898+2+1+0.0975+2+1+0.10953+2+1+0.1125+2+1+0.1126+2+1+0.119925+8</definedName>
    <definedName name="ZA132AV" localSheetId="1">2+1+0.125146+2+1+0.1267+2+1+0.1343+2+1+0.165722+9</definedName>
    <definedName name="ZA133AA" localSheetId="1">2+1+-0.2152+2+1+-0.116979+2+1+-0.108228+2+1+-0.09866+2+1+-0.0903+2+1+-0.089058+2+1+-0.088921+2+1+-0.082839+2+1+-0.0822+2+1+-0.0819+2+1+-0.075913+2+1+-0.074348+8</definedName>
    <definedName name="ZA133AB" localSheetId="1">2+1+-0.0671+2+1+-0.065868+2+1+-0.06557+2+1+-0.059642+2+1+-0.0569+2+1+-0.0554+2+1+-0.05471+2+1+-0.0534+2+1+-0.0512+2+1+-0.0502+2+1+-0.0492+2+1+-0.048939+8</definedName>
    <definedName name="ZA133AC" localSheetId="1">2+1+-0.048204+2+1+-0.0457+2+1+-0.04479+2+1+-0.0438+2+1+-0.041537+2+1+-0.04037+2+1+-0.03992+2+1+-0.039455+2+1+-0.037348+2+1+-0.036748+2+1+-0.033267+2+1+-0.0331+8</definedName>
    <definedName name="ZA133AD" localSheetId="1">2+1+-0.032804+2+1+-0.0328+2+1+-0.0321+2+1+-0.031787+2+1+-0.03151+2+1+-0.0313+2+1+-0.0302+2+1+-0.0288+2+1+-0.02839+2+1+-0.027239+2+1+-0.0265+2+1+-0.0264+8</definedName>
    <definedName name="ZA133AE" localSheetId="1">2+1+-0.0249+2+1+-0.0247+2+1+-0.0233+2+1+-0.022+2+1+-0.021721+2+1+-0.0215+2+1+-0.0213+2+1+-0.020553+2+1+-0.020542+2+1+-0.017722+2+1+-0.0174+2+1+-0.01682+8</definedName>
    <definedName name="ZA133AF" localSheetId="1">2+1+-0.0164+2+1+-0.0163+2+1+-0.016146+2+1+-0.015925+2+1+-0.015241+2+1+-0.015113+2+1+-0.015107+2+1+-0.014974+2+1+-0.014423+2+1+-0.0143+2+1+-0.0142+2+1+-0.013929+8</definedName>
    <definedName name="ZA133AG" localSheetId="1">2+1+-0.0134+2+1+-0.01326+2+1+-0.01285+2+1+-0.0124+2+1+-0.011881+2+1+-0.0101+2+1+-0.009896+2+1+-0.009738+2+1+-0.009645+2+1+-0.0088+2+1+-0.008508+2+1+-0.008+8</definedName>
    <definedName name="ZA133AH" localSheetId="1">2+1+-0.00731+2+1+-0.007+2+1+-0.006837+2+1+-0.0065+2+2+-0.0061+2+1+-0.006+2+1+-0.0058+2+1+-0.005554+2+1+-0.0054+2+1+-0.0052+2+1+-0.005145+2+1+-0.004821+8</definedName>
    <definedName name="ZA133AI" localSheetId="1">2+1+-0.004+2+1+-0.0039+2+1+-0.0037+2+1+-0.003601+2+2+-0.0032+2+1+-0.0026+2+1+-0.000914+2+1+-0.000179+2+1+0.000016+2+1+0.0002+2+1+0.000277+2+1+0.0007+8</definedName>
    <definedName name="ZA133AJ" localSheetId="1">2+1+0.001372+2+1+0.001411+2+1+0.0018+2+1+0.001864+2+1+0.002108+2+1+0.00253+2+1+0.0026+2+1+0.002653+2+1+0.0028+2+1+0.003017+2+1+0.00307+2+1+0.00361+8</definedName>
    <definedName name="ZA133AK" localSheetId="1">2+1+0.00364+2+1+0.0044+2+1+0.004798+2+1+0.00569+2+1+0.0062+2+1+0.0069+2+1+0.007225+2+1+0.0078+2+1+0.0103+2+1+0.010674+2+1+0.0108+2+1+0.01095+8</definedName>
    <definedName name="ZA133AL" localSheetId="1">2+1+0.011+2+1+0.0129+2+1+0.01311+2+1+0.013114+2+1+0.0136+2+1+0.013632+2+1+0.0137+2+1+0.01408+2+1+0.0159+2+1+0.0166+2+1+0.017+2+1+0.0171+8</definedName>
    <definedName name="ZA133AM" localSheetId="1">2+1+0.017189+2+1+0.0173+2+1+0.0181+2+1+0.018341+2+1+0.01865+2+1+0.01921+2+1+0.0193+2+1+0.019395+2+2+0.0208+2+1+0.021919+2+1+0.0221+2+1+0.0233+8</definedName>
    <definedName name="ZA133AN" localSheetId="1">2+1+0.0235+2+2+0.0236+2+1+0.023655+2+1+0.0238+2+1+0.024653+2+1+0.0253+2+1+0.0256+2+1+0.02599+2+1+0.026+2+1+0.0263+2+1+0.0272+2+1+0.0273+8</definedName>
    <definedName name="ZA133AO" localSheetId="1">2+1+0.0274+2+1+0.027608+2+1+0.02806+2+1+0.02957+2+1+0.029921+2+1+0.031334+2+1+0.032584+2+1+0.033999+2+1+0.034715+2+1+0.0348+2+1+0.0365+2+1+0.036994+8</definedName>
    <definedName name="ZA133AP" localSheetId="1">2+1+0.037683+2+1+0.038+2+1+0.0382+2+1+0.038243+2+1+0.0385+2+1+0.03911+2+1+0.039421+2+1+0.0402+2+1+0.04099+2+1+0.041222+2+1+0.0413+2+1+0.0414+8</definedName>
    <definedName name="ZA133AQ" localSheetId="1">2+1+0.041535+2+1+0.041888+2+1+0.04214+2+1+0.0424+2+1+0.0427+2+1+0.042723+2+1+0.0428+2+1+0.04293+2+1+0.0438+2+1+0.0441+2+1+0.0442+2+1+0.0447+8</definedName>
    <definedName name="ZA133AR" localSheetId="1">2+1+0.046188+2+1+0.0464+2+1+0.0467+2+1+0.0468+2+1+0.047+2+1+0.047482+2+1+0.049304+2+1+0.0498+2+1+0.0499+2+1+0.050457+2+1+0.050859+2+1+0.050865+8</definedName>
    <definedName name="ZA133AS" localSheetId="1">2+1+0.05141+2+1+0.0516+2+1+0.0528+2+1+0.053574+2+1+0.053967+2+1+0.0549+2+1+0.0554+2+1+0.0556+2+1+0.055951+2+1+0.05621+2+1+0.05751+2+1+0.058372+8</definedName>
    <definedName name="ZA133AT" localSheetId="1">2+1+0.058574+2+1+0.06103+2+1+0.06106+2+1+0.0615+2+1+0.06367+2+1+0.0644+2+1+0.06742+2+1+0.0676+2+2+0.0716+2+1+0.0723+2+1+0.0738+2+1+0.0748+8</definedName>
    <definedName name="ZA133AU" localSheetId="1">2+1+0.07522+2+1+0.0758+2+1+0.0761+2+1+0.0768+2+1+0.087008+2+1+0.087669+2+1+0.0898+2+1+0.0975+2+1+0.10953+2+1+0.1125+2+1+0.1126+2+1+0.119925+8</definedName>
    <definedName name="ZA133AV" localSheetId="1">2+1+0.125146+2+1+0.1267+2+1+0.1343+2+1+0.165722+9</definedName>
    <definedName name="ZA134AA" localSheetId="1">2+1+-0.2152+2+1+-0.116979+2+1+-0.108228+2+1+-0.09866+2+1+-0.0903+2+1+-0.089058+2+1+-0.088921+2+1+-0.082839+2+1+-0.0822+2+1+-0.0819+2+1+-0.075913+2+1+-0.074348+8</definedName>
    <definedName name="ZA134AB" localSheetId="1">2+1+-0.0671+2+1+-0.065868+2+1+-0.06557+2+1+-0.059642+2+1+-0.0569+2+1+-0.0554+2+1+-0.05471+2+1+-0.0534+2+1+-0.0512+2+1+-0.0502+2+1+-0.0492+2+1+-0.048939+8</definedName>
    <definedName name="ZA134AC" localSheetId="1">2+1+-0.048204+2+1+-0.0457+2+1+-0.04479+2+1+-0.0438+2+1+-0.041537+2+1+-0.04037+2+1+-0.03992+2+1+-0.039455+2+1+-0.037348+2+1+-0.036748+2+1+-0.033267+2+1+-0.0331+8</definedName>
    <definedName name="ZA134AD" localSheetId="1">2+1+-0.032804+2+1+-0.0328+2+1+-0.0321+2+1+-0.031787+2+1+-0.03151+2+1+-0.0313+2+1+-0.0302+2+1+-0.0288+2+1+-0.02839+2+1+-0.027239+2+1+-0.0265+2+1+-0.0264+8</definedName>
    <definedName name="ZA134AE" localSheetId="1">2+1+-0.0249+2+1+-0.0247+2+1+-0.0233+2+1+-0.022+2+1+-0.021721+2+1+-0.0215+2+1+-0.0213+2+1+-0.020553+2+1+-0.020542+2+1+-0.017722+2+1+-0.0174+2+1+-0.01682+8</definedName>
    <definedName name="ZA134AF" localSheetId="1">2+1+-0.0164+2+1+-0.0163+2+1+-0.016146+2+1+-0.015925+2+1+-0.015241+2+1+-0.015113+2+1+-0.015107+2+1+-0.014974+2+1+-0.014423+2+1+-0.0143+2+1+-0.0142+2+1+-0.013929+8</definedName>
    <definedName name="ZA134AG" localSheetId="1">2+1+-0.0134+2+1+-0.01326+2+1+-0.01285+2+1+-0.0124+2+1+-0.011881+2+1+-0.0101+2+1+-0.009896+2+1+-0.009738+2+1+-0.009645+2+1+-0.0088+2+1+-0.008508+2+1+-0.008+8</definedName>
    <definedName name="ZA134AH" localSheetId="1">2+1+-0.00731+2+1+-0.007+2+1+-0.006837+2+1+-0.0065+2+2+-0.0061+2+1+-0.006+2+1+-0.0058+2+1+-0.005554+2+1+-0.0054+2+1+-0.0052+2+1+-0.005145+2+1+-0.004821+8</definedName>
    <definedName name="ZA134AI" localSheetId="1">2+1+-0.004+2+1+-0.0039+2+1+-0.0037+2+1+-0.003601+2+2+-0.0032+2+1+-0.0026+2+1+-0.000914+2+1+-0.000179+2+1+0.000016+2+1+0.0002+2+1+0.000277+2+1+0.0007+8</definedName>
    <definedName name="ZA134AJ" localSheetId="1">2+1+0.001372+2+1+0.001411+2+1+0.0018+2+1+0.001864+2+1+0.002108+2+1+0.00253+2+1+0.0026+2+1+0.002653+2+1+0.0028+2+1+0.003017+2+1+0.00307+2+1+0.00361+8</definedName>
    <definedName name="ZA134AK" localSheetId="1">2+1+0.00364+2+1+0.0044+2+1+0.004798+2+1+0.00569+2+1+0.0062+2+1+0.0069+2+1+0.007225+2+1+0.0078+2+1+0.0103+2+1+0.010674+2+1+0.0108+2+1+0.01095+8</definedName>
    <definedName name="ZA134AL" localSheetId="1">2+1+0.011+2+1+0.0129+2+1+0.01311+2+1+0.013114+2+1+0.0136+2+1+0.013632+2+1+0.0137+2+1+0.01408+2+1+0.0159+2+1+0.0166+2+1+0.017+2+1+0.0171+8</definedName>
    <definedName name="ZA134AM" localSheetId="1">2+1+0.017189+2+1+0.0173+2+1+0.0181+2+1+0.018341+2+1+0.01865+2+1+0.01921+2+1+0.0193+2+1+0.019395+2+2+0.0208+2+1+0.021919+2+1+0.0221+2+1+0.0233+8</definedName>
    <definedName name="ZA134AN" localSheetId="1">2+1+0.0235+2+2+0.0236+2+1+0.023655+2+1+0.0238+2+1+0.024653+2+1+0.0253+2+1+0.0256+2+1+0.02599+2+1+0.026+2+1+0.0263+2+1+0.0272+2+1+0.0273+8</definedName>
    <definedName name="ZA134AO" localSheetId="1">2+1+0.0274+2+1+0.027608+2+1+0.02806+2+1+0.02957+2+1+0.029921+2+1+0.031334+2+1+0.032584+2+1+0.033999+2+1+0.034715+2+1+0.0348+2+1+0.0365+2+1+0.036994+8</definedName>
    <definedName name="ZA134AP" localSheetId="1">2+1+0.037683+2+1+0.038+2+1+0.0382+2+1+0.038243+2+1+0.0385+2+1+0.03911+2+1+0.039421+2+1+0.0402+2+1+0.04099+2+1+0.041222+2+1+0.0413+2+1+0.0414+8</definedName>
    <definedName name="ZA134AQ" localSheetId="1">2+1+0.041535+2+1+0.041888+2+1+0.04214+2+1+0.0424+2+1+0.0427+2+1+0.042723+2+1+0.0428+2+1+0.04293+2+1+0.0438+2+1+0.0441+2+1+0.0442+2+1+0.0447+8</definedName>
    <definedName name="ZA134AR" localSheetId="1">2+1+0.046188+2+1+0.0464+2+1+0.0467+2+1+0.0468+2+1+0.047+2+1+0.047482+2+1+0.049304+2+1+0.0498+2+1+0.0499+2+1+0.050457+2+1+0.050859+2+1+0.050865+8</definedName>
    <definedName name="ZA134AS" localSheetId="1">2+1+0.05141+2+1+0.0516+2+1+0.0528+2+1+0.053574+2+1+0.053967+2+1+0.0549+2+1+0.0554+2+1+0.0556+2+1+0.055951+2+1+0.05621+2+1+0.05751+2+1+0.058372+8</definedName>
    <definedName name="ZA134AT" localSheetId="1">2+1+0.058574+2+1+0.06103+2+1+0.06106+2+1+0.0615+2+1+0.06367+2+1+0.0644+2+1+0.06742+2+1+0.0676+2+2+0.0716+2+1+0.0723+2+1+0.0738+2+1+0.0748+8</definedName>
    <definedName name="ZA134AU" localSheetId="1">2+1+0.07522+2+1+0.0758+2+1+0.0761+2+1+0.0768+2+1+0.087008+2+1+0.087669+2+1+0.0898+2+1+0.0975+2+1+0.10953+2+1+0.1125+2+1+0.1126+2+1+0.119925+8</definedName>
    <definedName name="ZA134AV" localSheetId="1">2+1+0.125146+2+1+0.1267+2+1+0.1343+2+1+0.165722+9</definedName>
    <definedName name="ZA135AA" localSheetId="1">2+1+-0.2152+2+1+-0.116979+2+1+-0.108228+2+1+-0.09866+2+1+-0.0903+2+1+-0.089058+2+1+-0.088921+2+1+-0.082839+2+1+-0.0822+2+1+-0.0819+2+1+-0.075913+2+1+-0.074348+8</definedName>
    <definedName name="ZA135AB" localSheetId="1">2+1+-0.0671+2+1+-0.065868+2+1+-0.06557+2+1+-0.059642+2+1+-0.0569+2+1+-0.0554+2+1+-0.05471+2+1+-0.0534+2+1+-0.0512+2+1+-0.0502+2+1+-0.0492+2+1+-0.048939+8</definedName>
    <definedName name="ZA135AC" localSheetId="1">2+1+-0.048204+2+1+-0.0457+2+1+-0.04479+2+1+-0.0438+2+1+-0.041537+2+1+-0.04037+2+1+-0.03992+2+1+-0.039455+2+1+-0.037348+2+1+-0.036748+2+1+-0.033267+2+1+-0.0331+8</definedName>
    <definedName name="ZA135AD" localSheetId="1">2+1+-0.032804+2+1+-0.0328+2+1+-0.0321+2+1+-0.031787+2+1+-0.03151+2+1+-0.0313+2+1+-0.0302+2+1+-0.0288+2+1+-0.02839+2+1+-0.027239+2+1+-0.0265+2+1+-0.0264+8</definedName>
    <definedName name="ZA135AE" localSheetId="1">2+1+-0.0249+2+1+-0.0247+2+1+-0.0233+2+1+-0.022+2+1+-0.021721+2+1+-0.0215+2+1+-0.0213+2+1+-0.020553+2+1+-0.020542+2+1+-0.017722+2+1+-0.0174+2+1+-0.01682+8</definedName>
    <definedName name="ZA135AF" localSheetId="1">2+1+-0.0164+2+1+-0.0163+2+1+-0.016146+2+1+-0.015925+2+1+-0.015241+2+1+-0.015113+2+1+-0.015107+2+1+-0.014974+2+1+-0.014423+2+1+-0.0143+2+1+-0.0142+2+1+-0.013929+8</definedName>
    <definedName name="ZA135AG" localSheetId="1">2+1+-0.0134+2+1+-0.01326+2+1+-0.01285+2+1+-0.0124+2+1+-0.011881+2+1+-0.0101+2+1+-0.009896+2+1+-0.009738+2+1+-0.009645+2+1+-0.0088+2+1+-0.008508+2+1+-0.008+8</definedName>
    <definedName name="ZA135AH" localSheetId="1">2+1+-0.00731+2+1+-0.007+2+1+-0.006837+2+1+-0.0065+2+2+-0.0061+2+1+-0.006+2+1+-0.0058+2+1+-0.005554+2+1+-0.0054+2+1+-0.0052+2+1+-0.005145+2+1+-0.004821+8</definedName>
    <definedName name="ZA135AI" localSheetId="1">2+1+-0.004+2+1+-0.0039+2+1+-0.0037+2+1+-0.003601+2+2+-0.0032+2+1+-0.0026+2+1+-0.000914+2+1+-0.000179+2+1+0.000016+2+1+0.0002+2+1+0.000277+2+1+0.0007+8</definedName>
    <definedName name="ZA135AJ" localSheetId="1">2+1+0.001372+2+1+0.001411+2+1+0.0018+2+1+0.001864+2+1+0.002108+2+1+0.00253+2+1+0.0026+2+1+0.002653+2+1+0.0028+2+1+0.003017+2+1+0.00307+2+1+0.00361+8</definedName>
    <definedName name="ZA135AK" localSheetId="1">2+1+0.00364+2+1+0.0044+2+1+0.004798+2+1+0.00569+2+1+0.0062+2+1+0.0069+2+1+0.007225+2+1+0.0078+2+1+0.0103+2+1+0.010674+2+1+0.0108+2+1+0.01095+8</definedName>
    <definedName name="ZA135AL" localSheetId="1">2+1+0.011+2+1+0.0129+2+1+0.01311+2+1+0.013114+2+1+0.0136+2+1+0.013632+2+1+0.0137+2+1+0.01408+2+1+0.0159+2+1+0.0166+2+1+0.017+2+1+0.0171+8</definedName>
    <definedName name="ZA135AM" localSheetId="1">2+1+0.017189+2+1+0.0173+2+1+0.0181+2+1+0.018341+2+1+0.01865+2+1+0.01921+2+1+0.0193+2+1+0.019395+2+2+0.0208+2+1+0.021919+2+1+0.0221+2+1+0.0233+8</definedName>
    <definedName name="ZA135AN" localSheetId="1">2+1+0.0235+2+2+0.0236+2+1+0.023655+2+1+0.0238+2+1+0.024653+2+1+0.0253+2+1+0.0256+2+1+0.02599+2+1+0.026+2+1+0.0263+2+1+0.0272+2+1+0.0273+8</definedName>
    <definedName name="ZA135AO" localSheetId="1">2+1+0.0274+2+1+0.027608+2+1+0.02806+2+1+0.02957+2+1+0.029921+2+1+0.031334+2+1+0.032584+2+1+0.033999+2+1+0.034715+2+1+0.0348+2+1+0.0365+2+1+0.036994+8</definedName>
    <definedName name="ZA135AP" localSheetId="1">2+1+0.037683+2+1+0.038+2+1+0.0382+2+1+0.038243+2+1+0.0385+2+1+0.03911+2+1+0.039421+2+1+0.0402+2+1+0.04099+2+1+0.041222+2+1+0.0413+2+1+0.0414+8</definedName>
    <definedName name="ZA135AQ" localSheetId="1">2+1+0.041535+2+1+0.041888+2+1+0.04214+2+1+0.0424+2+1+0.0427+2+1+0.042723+2+1+0.0428+2+1+0.04293+2+1+0.0438+2+1+0.0441+2+1+0.0442+2+1+0.0447+8</definedName>
    <definedName name="ZA135AR" localSheetId="1">2+1+0.046188+2+1+0.0464+2+1+0.0467+2+1+0.0468+2+1+0.047+2+1+0.047482+2+1+0.049304+2+1+0.0498+2+1+0.0499+2+1+0.050457+2+1+0.050859+2+1+0.050865+8</definedName>
    <definedName name="ZA135AS" localSheetId="1">2+1+0.05141+2+1+0.0516+2+1+0.0528+2+1+0.053574+2+1+0.053967+2+1+0.0549+2+1+0.0554+2+1+0.0556+2+1+0.055951+2+1+0.05621+2+1+0.05751+2+1+0.058372+8</definedName>
    <definedName name="ZA135AT" localSheetId="1">2+1+0.058574+2+1+0.06103+2+1+0.06106+2+1+0.0615+2+1+0.06367+2+1+0.0644+2+1+0.06742+2+1+0.0676+2+2+0.0716+2+1+0.0723+2+1+0.0738+2+1+0.0748+8</definedName>
    <definedName name="ZA135AU" localSheetId="1">2+1+0.07522+2+1+0.0758+2+1+0.0761+2+1+0.0768+2+1+0.087008+2+1+0.087669+2+1+0.0898+2+1+0.0975+2+1+0.10953+2+1+0.1125+2+1+0.1126+2+1+0.119925+8</definedName>
    <definedName name="ZA135AV" localSheetId="1">2+1+0.125146+2+1+0.1267+2+1+0.1343+2+1+0.165722+9</definedName>
    <definedName name="ZA136AA" localSheetId="1">2+1+-0.2152+2+1+-0.116979+2+1+-0.108228+2+1+-0.09866+2+1+-0.0903+2+1+-0.089058+2+1+-0.088921+2+1+-0.082839+2+1+-0.0822+2+1+-0.0819+2+1+-0.075913+2+1+-0.074348+8</definedName>
    <definedName name="ZA136AB" localSheetId="1">2+1+-0.0671+2+1+-0.065868+2+1+-0.06557+2+1+-0.059642+2+1+-0.0569+2+1+-0.0554+2+1+-0.05471+2+1+-0.0534+2+1+-0.0512+2+1+-0.0502+2+1+-0.0492+2+1+-0.048939+8</definedName>
    <definedName name="ZA136AC" localSheetId="1">2+1+-0.048204+2+1+-0.0457+2+1+-0.04479+2+1+-0.0438+2+1+-0.041537+2+1+-0.04037+2+1+-0.03992+2+1+-0.039455+2+1+-0.037348+2+1+-0.036748+2+1+-0.033267+2+1+-0.0331+8</definedName>
    <definedName name="ZA136AD" localSheetId="1">2+1+-0.032804+2+1+-0.0328+2+1+-0.0321+2+1+-0.031787+2+1+-0.03151+2+1+-0.0313+2+1+-0.0302+2+1+-0.0288+2+1+-0.02839+2+1+-0.027239+2+1+-0.0265+2+1+-0.0264+8</definedName>
    <definedName name="ZA136AE" localSheetId="1">2+1+-0.0249+2+1+-0.0247+2+1+-0.0233+2+1+-0.022+2+1+-0.021721+2+1+-0.0215+2+1+-0.0213+2+1+-0.020553+2+1+-0.020542+2+1+-0.017722+2+1+-0.0174+2+1+-0.01682+8</definedName>
    <definedName name="ZA136AF" localSheetId="1">2+1+-0.0164+2+1+-0.0163+2+1+-0.016146+2+1+-0.015925+2+1+-0.015241+2+1+-0.015113+2+1+-0.015107+2+1+-0.014974+2+1+-0.014423+2+1+-0.0143+2+1+-0.0142+2+1+-0.013929+8</definedName>
    <definedName name="ZA136AG" localSheetId="1">2+1+-0.0134+2+1+-0.01326+2+1+-0.01285+2+1+-0.0124+2+1+-0.011881+2+1+-0.0101+2+1+-0.009896+2+1+-0.009738+2+1+-0.009645+2+1+-0.0088+2+1+-0.008508+2+1+-0.008+8</definedName>
    <definedName name="ZA136AH" localSheetId="1">2+1+-0.00731+2+1+-0.007+2+1+-0.006837+2+1+-0.0065+2+2+-0.0061+2+1+-0.006+2+1+-0.0058+2+1+-0.005554+2+1+-0.0054+2+1+-0.0052+2+1+-0.005145+2+1+-0.004821+8</definedName>
    <definedName name="ZA136AI" localSheetId="1">2+1+-0.004+2+1+-0.0039+2+1+-0.0037+2+1+-0.003601+2+2+-0.0032+2+1+-0.0026+2+1+-0.000914+2+1+-0.000179+2+1+0.000016+2+1+0.0002+2+1+0.000277+2+1+0.0007+8</definedName>
    <definedName name="ZA136AJ" localSheetId="1">2+1+0.001372+2+1+0.001411+2+1+0.0018+2+1+0.001864+2+1+0.002108+2+1+0.00253+2+1+0.0026+2+1+0.002653+2+1+0.0028+2+1+0.003017+2+1+0.00307+2+1+0.00361+8</definedName>
    <definedName name="ZA136AK" localSheetId="1">2+1+0.00364+2+1+0.0044+2+1+0.004798+2+1+0.00569+2+1+0.0062+2+1+0.0069+2+1+0.007225+2+1+0.0078+2+1+0.0103+2+1+0.010674+2+1+0.0108+2+1+0.01095+8</definedName>
    <definedName name="ZA136AL" localSheetId="1">2+1+0.011+2+1+0.0129+2+1+0.01311+2+1+0.013114+2+1+0.0136+2+1+0.013632+2+1+0.0137+2+1+0.01408+2+1+0.0159+2+1+0.0166+2+1+0.017+2+1+0.0171+8</definedName>
    <definedName name="ZA136AM" localSheetId="1">2+1+0.017189+2+1+0.0173+2+1+0.0181+2+1+0.018341+2+1+0.01865+2+1+0.01921+2+1+0.0193+2+1+0.019395+2+2+0.0208+2+1+0.021919+2+1+0.0221+2+1+0.0233+8</definedName>
    <definedName name="ZA136AN" localSheetId="1">2+1+0.0235+2+2+0.0236+2+1+0.023655+2+1+0.0238+2+1+0.024653+2+1+0.0253+2+1+0.0256+2+1+0.02599+2+1+0.026+2+1+0.0263+2+1+0.0272+2+1+0.0273+8</definedName>
    <definedName name="ZA136AO" localSheetId="1">2+1+0.0274+2+1+0.027608+2+1+0.02806+2+1+0.02957+2+1+0.029921+2+1+0.031334+2+1+0.032584+2+1+0.033999+2+1+0.034715+2+1+0.0348+2+1+0.0365+2+1+0.036994+8</definedName>
    <definedName name="ZA136AP" localSheetId="1">2+1+0.037683+2+1+0.038+2+1+0.0382+2+1+0.038243+2+1+0.0385+2+1+0.03911+2+1+0.039421+2+1+0.0402+2+1+0.04099+2+1+0.041222+2+1+0.0413+2+1+0.0414+8</definedName>
    <definedName name="ZA136AQ" localSheetId="1">2+1+0.041535+2+1+0.041888+2+1+0.04214+2+1+0.0424+2+1+0.0427+2+1+0.042723+2+1+0.0428+2+1+0.04293+2+1+0.0438+2+1+0.0441+2+1+0.0442+2+1+0.0447+8</definedName>
    <definedName name="ZA136AR" localSheetId="1">2+1+0.046188+2+1+0.0464+2+1+0.0467+2+1+0.0468+2+1+0.047+2+1+0.047482+2+1+0.049304+2+1+0.0498+2+1+0.0499+2+1+0.050457+2+1+0.050859+2+1+0.050865+8</definedName>
    <definedName name="ZA136AS" localSheetId="1">2+1+0.05141+2+1+0.0516+2+1+0.0528+2+1+0.053574+2+1+0.053967+2+1+0.0549+2+1+0.0554+2+1+0.0556+2+1+0.055951+2+1+0.05621+2+1+0.05751+2+1+0.058372+8</definedName>
    <definedName name="ZA136AT" localSheetId="1">2+1+0.058574+2+1+0.06103+2+1+0.06106+2+1+0.0615+2+1+0.06367+2+1+0.0644+2+1+0.06742+2+1+0.0676+2+2+0.0716+2+1+0.0723+2+1+0.0738+2+1+0.0748+8</definedName>
    <definedName name="ZA136AU" localSheetId="1">2+1+0.07522+2+1+0.0758+2+1+0.0761+2+1+0.0768+2+1+0.087008+2+1+0.087669+2+1+0.0898+2+1+0.0975+2+1+0.10953+2+1+0.1125+2+1+0.1126+2+1+0.119925+8</definedName>
    <definedName name="ZA136AV" localSheetId="1">2+1+0.125146+2+1+0.1267+2+1+0.1343+2+1+0.165722+9</definedName>
    <definedName name="ZA137AA" localSheetId="1">2+1+-0.2152+2+1+-0.116979+2+1+-0.108228+2+1+-0.09866+2+1+-0.0903+2+1+-0.089058+2+1+-0.088921+2+1+-0.082839+2+1+-0.0822+2+1+-0.0819+2+1+-0.075913+2+1+-0.074348+8</definedName>
    <definedName name="ZA137AB" localSheetId="1">2+1+-0.0671+2+1+-0.065868+2+1+-0.06557+2+1+-0.059642+2+1+-0.0569+2+1+-0.0554+2+1+-0.05471+2+1+-0.0534+2+1+-0.0512+2+1+-0.0502+2+1+-0.0492+2+1+-0.048939+8</definedName>
    <definedName name="ZA137AC" localSheetId="1">2+1+-0.048204+2+1+-0.0457+2+1+-0.04479+2+1+-0.0438+2+1+-0.041537+2+1+-0.04037+2+1+-0.03992+2+1+-0.039455+2+1+-0.037348+2+1+-0.036748+2+1+-0.033267+2+1+-0.0331+8</definedName>
    <definedName name="ZA137AD" localSheetId="1">2+1+-0.032804+2+1+-0.0328+2+1+-0.0321+2+1+-0.031787+2+1+-0.03151+2+1+-0.0313+2+1+-0.0302+2+1+-0.0288+2+1+-0.02839+2+1+-0.027239+2+1+-0.0265+2+1+-0.0264+8</definedName>
    <definedName name="ZA137AE" localSheetId="1">2+1+-0.0249+2+1+-0.0247+2+1+-0.0233+2+1+-0.022+2+1+-0.021721+2+1+-0.0215+2+1+-0.0213+2+1+-0.020553+2+1+-0.020542+2+1+-0.017722+2+1+-0.0174+2+1+-0.01682+8</definedName>
    <definedName name="ZA137AF" localSheetId="1">2+1+-0.0164+2+1+-0.0163+2+1+-0.016146+2+1+-0.015925+2+1+-0.015241+2+1+-0.015113+2+1+-0.015107+2+1+-0.014974+2+1+-0.014423+2+1+-0.0143+2+1+-0.0142+2+1+-0.013929+8</definedName>
    <definedName name="ZA137AG" localSheetId="1">2+1+-0.0134+2+1+-0.01326+2+1+-0.01285+2+1+-0.0124+2+1+-0.011881+2+1+-0.0101+2+1+-0.009896+2+1+-0.009738+2+1+-0.009645+2+1+-0.0088+2+1+-0.008508+2+1+-0.008+8</definedName>
    <definedName name="ZA137AH" localSheetId="1">2+1+-0.00731+2+1+-0.007+2+1+-0.006837+2+1+-0.0065+2+2+-0.0061+2+1+-0.006+2+1+-0.0058+2+1+-0.005554+2+1+-0.0054+2+1+-0.0052+2+1+-0.005145+2+1+-0.004821+8</definedName>
    <definedName name="ZA137AI" localSheetId="1">2+1+-0.004+2+1+-0.0039+2+1+-0.0037+2+1+-0.003601+2+2+-0.0032+2+1+-0.0026+2+1+-0.000914+2+1+-0.000179+2+1+0.000016+2+1+0.0002+2+1+0.000277+2+1+0.0007+8</definedName>
    <definedName name="ZA137AJ" localSheetId="1">2+1+0.001372+2+1+0.001411+2+1+0.0018+2+1+0.001864+2+1+0.002108+2+1+0.00253+2+1+0.0026+2+1+0.002653+2+1+0.0028+2+1+0.003017+2+1+0.00307+2+1+0.00361+8</definedName>
    <definedName name="ZA137AK" localSheetId="1">2+1+0.00364+2+1+0.0044+2+1+0.004798+2+1+0.00569+2+1+0.0062+2+1+0.0069+2+1+0.007225+2+1+0.0078+2+1+0.0103+2+1+0.010674+2+1+0.0108+2+1+0.01095+8</definedName>
    <definedName name="ZA137AL" localSheetId="1">2+1+0.011+2+1+0.0129+2+1+0.01311+2+1+0.013114+2+1+0.0136+2+1+0.013632+2+1+0.0137+2+1+0.01408+2+1+0.0159+2+1+0.0166+2+1+0.017+2+1+0.0171+8</definedName>
    <definedName name="ZA137AM" localSheetId="1">2+1+0.017189+2+1+0.0173+2+1+0.0181+2+1+0.018341+2+1+0.01865+2+1+0.01921+2+1+0.0193+2+1+0.019395+2+2+0.0208+2+1+0.021919+2+1+0.0221+2+1+0.0233+8</definedName>
    <definedName name="ZA137AN" localSheetId="1">2+1+0.0235+2+2+0.0236+2+1+0.023655+2+1+0.0238+2+1+0.024653+2+1+0.0253+2+1+0.0256+2+1+0.02599+2+1+0.026+2+1+0.0263+2+1+0.0272+2+1+0.0273+8</definedName>
    <definedName name="ZA137AO" localSheetId="1">2+1+0.0274+2+1+0.027608+2+1+0.02806+2+1+0.02957+2+1+0.029921+2+1+0.031334+2+1+0.032584+2+1+0.033999+2+1+0.034715+2+1+0.0348+2+1+0.0365+2+1+0.036994+8</definedName>
    <definedName name="ZA137AP" localSheetId="1">2+1+0.037683+2+1+0.038+2+1+0.0382+2+1+0.038243+2+1+0.0385+2+1+0.03911+2+1+0.039421+2+1+0.0402+2+1+0.04099+2+1+0.041222+2+1+0.0413+2+1+0.0414+8</definedName>
    <definedName name="ZA137AQ" localSheetId="1">2+1+0.041535+2+1+0.041888+2+1+0.04214+2+1+0.0424+2+1+0.0427+2+1+0.042723+2+1+0.0428+2+1+0.04293+2+1+0.0438+2+1+0.0441+2+1+0.0442+2+1+0.0447+8</definedName>
    <definedName name="ZA137AR" localSheetId="1">2+1+0.046188+2+1+0.0464+2+1+0.0467+2+1+0.0468+2+1+0.047+2+1+0.047482+2+1+0.049304+2+1+0.0498+2+1+0.0499+2+1+0.050457+2+1+0.050859+2+1+0.050865+8</definedName>
    <definedName name="ZA137AS" localSheetId="1">2+1+0.05141+2+1+0.0516+2+1+0.0528+2+1+0.053574+2+1+0.053967+2+1+0.0549+2+1+0.0554+2+1+0.0556+2+1+0.055951+2+1+0.05621+2+1+0.05751+2+1+0.058372+8</definedName>
    <definedName name="ZA137AT" localSheetId="1">2+1+0.058574+2+1+0.06103+2+1+0.06106+2+1+0.0615+2+1+0.06367+2+1+0.0644+2+1+0.06742+2+1+0.0676+2+2+0.0716+2+1+0.0723+2+1+0.0738+2+1+0.0748+8</definedName>
    <definedName name="ZA137AU" localSheetId="1">2+1+0.07522+2+1+0.0758+2+1+0.0761+2+1+0.0768+2+1+0.087008+2+1+0.087669+2+1+0.0898+2+1+0.0975+2+1+0.10953+2+1+0.1125+2+1+0.1126+2+1+0.119925+8</definedName>
    <definedName name="ZA137AV" localSheetId="1">2+1+0.125146+2+1+0.1267+2+1+0.1343+2+1+0.165722+9</definedName>
    <definedName name="ZA138AA" localSheetId="1">2+1+-0.2152+2+1+-0.116979+2+1+-0.108228+2+1+-0.09866+2+1+-0.0903+2+1+-0.089058+2+1+-0.088921+2+1+-0.082839+2+1+-0.0822+2+1+-0.0819+2+1+-0.075913+2+1+-0.074348+8</definedName>
    <definedName name="ZA138AB" localSheetId="1">2+1+-0.0671+2+1+-0.065868+2+1+-0.06557+2+1+-0.059642+2+1+-0.0569+2+1+-0.0554+2+1+-0.05471+2+1+-0.0534+2+1+-0.0512+2+1+-0.0502+2+1+-0.0492+2+1+-0.048939+8</definedName>
    <definedName name="ZA138AC" localSheetId="1">2+1+-0.048204+2+1+-0.0457+2+1+-0.04479+2+1+-0.0438+2+1+-0.041537+2+1+-0.04037+2+1+-0.03992+2+1+-0.039455+2+1+-0.037348+2+1+-0.036748+2+1+-0.033267+2+1+-0.0331+8</definedName>
    <definedName name="ZA138AD" localSheetId="1">2+1+-0.032804+2+1+-0.0328+2+1+-0.0321+2+1+-0.031787+2+1+-0.03151+2+1+-0.0313+2+1+-0.0302+2+1+-0.0288+2+1+-0.02839+2+1+-0.027239+2+1+-0.0265+2+1+-0.0264+8</definedName>
    <definedName name="ZA138AE" localSheetId="1">2+1+-0.0249+2+1+-0.0247+2+1+-0.0233+2+1+-0.022+2+1+-0.021721+2+1+-0.0215+2+1+-0.0213+2+1+-0.020553+2+1+-0.020542+2+1+-0.017722+2+1+-0.0174+2+1+-0.01682+8</definedName>
    <definedName name="ZA138AF" localSheetId="1">2+1+-0.0164+2+1+-0.0163+2+1+-0.016146+2+1+-0.015925+2+1+-0.015241+2+1+-0.015113+2+1+-0.015107+2+1+-0.014974+2+1+-0.014423+2+1+-0.0143+2+1+-0.0142+2+1+-0.013929+8</definedName>
    <definedName name="ZA138AG" localSheetId="1">2+1+-0.0134+2+1+-0.01326+2+1+-0.01285+2+1+-0.0124+2+1+-0.011881+2+1+-0.0101+2+1+-0.009896+2+1+-0.009738+2+1+-0.009645+2+1+-0.0088+2+1+-0.008508+2+1+-0.008+8</definedName>
    <definedName name="ZA138AH" localSheetId="1">2+1+-0.00731+2+1+-0.007+2+1+-0.006837+2+1+-0.0065+2+2+-0.0061+2+1+-0.006+2+1+-0.0058+2+1+-0.005554+2+1+-0.0054+2+1+-0.0052+2+1+-0.005145+2+1+-0.004821+8</definedName>
    <definedName name="ZA138AI" localSheetId="1">2+1+-0.004+2+1+-0.0039+2+1+-0.0037+2+1+-0.003601+2+2+-0.0032+2+1+-0.0026+2+1+-0.000914+2+1+-0.000179+2+1+0.000016+2+1+0.0002+2+1+0.000277+2+1+0.0007+8</definedName>
    <definedName name="ZA138AJ" localSheetId="1">2+1+0.001372+2+1+0.001411+2+1+0.0018+2+1+0.001864+2+1+0.002108+2+1+0.00253+2+1+0.0026+2+1+0.002653+2+1+0.0028+2+1+0.003017+2+1+0.00307+2+1+0.00361+8</definedName>
    <definedName name="ZA138AK" localSheetId="1">2+1+0.00364+2+1+0.0044+2+1+0.004798+2+1+0.00569+2+1+0.0062+2+1+0.0069+2+1+0.007225+2+1+0.0078+2+1+0.0103+2+1+0.010674+2+1+0.0108+2+1+0.01095+8</definedName>
    <definedName name="ZA138AL" localSheetId="1">2+1+0.011+2+1+0.0129+2+1+0.01311+2+1+0.013114+2+1+0.0136+2+1+0.013632+2+1+0.0137+2+1+0.01408+2+1+0.0159+2+1+0.0166+2+1+0.017+2+1+0.0171+8</definedName>
    <definedName name="ZA138AM" localSheetId="1">2+1+0.017189+2+1+0.0173+2+1+0.0181+2+1+0.018341+2+1+0.01865+2+1+0.01921+2+1+0.0193+2+1+0.019395+2+2+0.0208+2+1+0.021919+2+1+0.0221+2+1+0.0233+8</definedName>
    <definedName name="ZA138AN" localSheetId="1">2+1+0.0235+2+2+0.0236+2+1+0.023655+2+1+0.0238+2+1+0.024653+2+1+0.0253+2+1+0.0256+2+1+0.02599+2+1+0.026+2+1+0.0263+2+1+0.0272+2+1+0.0273+8</definedName>
    <definedName name="ZA138AO" localSheetId="1">2+1+0.0274+2+1+0.027608+2+1+0.02806+2+1+0.02957+2+1+0.029921+2+1+0.031334+2+1+0.032584+2+1+0.033999+2+1+0.034715+2+1+0.0348+2+1+0.0365+2+1+0.036994+8</definedName>
    <definedName name="ZA138AP" localSheetId="1">2+1+0.037683+2+1+0.038+2+1+0.0382+2+1+0.038243+2+1+0.0385+2+1+0.03911+2+1+0.039421+2+1+0.0402+2+1+0.04099+2+1+0.041222+2+1+0.0413+2+1+0.0414+8</definedName>
    <definedName name="ZA138AQ" localSheetId="1">2+1+0.041535+2+1+0.041888+2+1+0.04214+2+1+0.0424+2+1+0.0427+2+1+0.042723+2+1+0.0428+2+1+0.04293+2+1+0.0438+2+1+0.0441+2+1+0.0442+2+1+0.0447+8</definedName>
    <definedName name="ZA138AR" localSheetId="1">2+1+0.046188+2+1+0.0464+2+1+0.0467+2+1+0.0468+2+1+0.047+2+1+0.047482+2+1+0.049304+2+1+0.0498+2+1+0.0499+2+1+0.050457+2+1+0.050859+2+1+0.050865+8</definedName>
    <definedName name="ZA138AS" localSheetId="1">2+1+0.05141+2+1+0.0516+2+1+0.0528+2+1+0.053574+2+1+0.053967+2+1+0.0549+2+1+0.0554+2+1+0.0556+2+1+0.055951+2+1+0.05621+2+1+0.05751+2+1+0.058372+8</definedName>
    <definedName name="ZA138AT" localSheetId="1">2+1+0.058574+2+1+0.06103+2+1+0.06106+2+1+0.0615+2+1+0.06367+2+1+0.0644+2+1+0.06742+2+1+0.0676+2+2+0.0716+2+1+0.0723+2+1+0.0738+2+1+0.0748+8</definedName>
    <definedName name="ZA138AU" localSheetId="1">2+1+0.07522+2+1+0.0758+2+1+0.0761+2+1+0.0768+2+1+0.087008+2+1+0.087669+2+1+0.0898+2+1+0.0975+2+1+0.10953+2+1+0.1125+2+1+0.1126+2+1+0.119925+8</definedName>
    <definedName name="ZA138AV" localSheetId="1">2+1+0.125146+2+1+0.1267+2+1+0.1343+2+1+0.165722+9</definedName>
    <definedName name="ZA139AA" localSheetId="1">2+1+-0.2152+2+1+-0.116979+2+1+-0.108228+2+1+-0.09866+2+1+-0.0903+2+1+-0.089058+2+1+-0.088921+2+1+-0.082839+2+1+-0.0822+2+1+-0.0819+2+1+-0.075913+2+1+-0.074348+8</definedName>
    <definedName name="ZA139AB" localSheetId="1">2+1+-0.0671+2+1+-0.065868+2+1+-0.06557+2+1+-0.059642+2+1+-0.0569+2+1+-0.0554+2+1+-0.05471+2+1+-0.0534+2+1+-0.0512+2+1+-0.0502+2+1+-0.0492+2+1+-0.048939+8</definedName>
    <definedName name="ZA139AC" localSheetId="1">2+1+-0.048204+2+1+-0.0457+2+1+-0.04479+2+1+-0.0438+2+1+-0.041537+2+1+-0.04037+2+1+-0.03992+2+1+-0.039455+2+1+-0.037348+2+1+-0.036748+2+1+-0.033267+2+1+-0.0331+8</definedName>
    <definedName name="ZA139AD" localSheetId="1">2+1+-0.032804+2+1+-0.0328+2+1+-0.0321+2+1+-0.031787+2+1+-0.03151+2+1+-0.0313+2+1+-0.0302+2+1+-0.0288+2+1+-0.02839+2+1+-0.027239+2+1+-0.0265+2+1+-0.0264+8</definedName>
    <definedName name="ZA139AE" localSheetId="1">2+1+-0.0249+2+1+-0.0247+2+1+-0.0233+2+1+-0.022+2+1+-0.021721+2+1+-0.0215+2+1+-0.0213+2+1+-0.020553+2+1+-0.020542+2+1+-0.017722+2+1+-0.0174+2+1+-0.01682+8</definedName>
    <definedName name="ZA139AF" localSheetId="1">2+1+-0.0164+2+1+-0.0163+2+1+-0.016146+2+1+-0.015925+2+1+-0.015241+2+1+-0.015113+2+1+-0.015107+2+1+-0.014974+2+1+-0.014423+2+1+-0.0143+2+1+-0.0142+2+1+-0.013929+8</definedName>
    <definedName name="ZA139AG" localSheetId="1">2+1+-0.0134+2+1+-0.01326+2+1+-0.01285+2+1+-0.0124+2+1+-0.011881+2+1+-0.0101+2+1+-0.009896+2+1+-0.009738+2+1+-0.009645+2+1+-0.0088+2+1+-0.008508+2+1+-0.008+8</definedName>
    <definedName name="ZA139AH" localSheetId="1">2+1+-0.00731+2+1+-0.007+2+1+-0.006837+2+1+-0.0065+2+2+-0.0061+2+1+-0.006+2+1+-0.0058+2+1+-0.005554+2+1+-0.0054+2+1+-0.0052+2+1+-0.005145+2+1+-0.004821+8</definedName>
    <definedName name="ZA139AI" localSheetId="1">2+1+-0.004+2+1+-0.0039+2+1+-0.0037+2+1+-0.003601+2+2+-0.0032+2+1+-0.0026+2+1+-0.000914+2+1+-0.000179+2+1+0.000016+2+1+0.0002+2+1+0.000277+2+1+0.0007+8</definedName>
    <definedName name="ZA139AJ" localSheetId="1">2+1+0.001372+2+1+0.001411+2+1+0.0018+2+1+0.001864+2+1+0.002108+2+1+0.00253+2+1+0.0026+2+1+0.002653+2+1+0.0028+2+1+0.003017+2+1+0.00307+2+1+0.00361+8</definedName>
    <definedName name="ZA139AK" localSheetId="1">2+1+0.00364+2+1+0.0044+2+1+0.004798+2+1+0.00569+2+1+0.0062+2+1+0.0069+2+1+0.007225+2+1+0.0078+2+1+0.0103+2+1+0.010674+2+1+0.0108+2+1+0.01095+8</definedName>
    <definedName name="ZA139AL" localSheetId="1">2+1+0.011+2+1+0.0129+2+1+0.01311+2+1+0.013114+2+1+0.0136+2+1+0.013632+2+1+0.0137+2+1+0.01408+2+1+0.0159+2+1+0.0166+2+1+0.017+2+1+0.0171+8</definedName>
    <definedName name="ZA139AM" localSheetId="1">2+1+0.017189+2+1+0.0173+2+1+0.0181+2+1+0.018341+2+1+0.01865+2+1+0.01921+2+1+0.0193+2+1+0.019395+2+2+0.0208+2+1+0.021919+2+1+0.0221+2+1+0.0233+8</definedName>
    <definedName name="ZA139AN" localSheetId="1">2+1+0.0235+2+2+0.0236+2+1+0.023655+2+1+0.0238+2+1+0.024653+2+1+0.0253+2+1+0.0256+2+1+0.02599+2+1+0.026+2+1+0.0263+2+1+0.0272+2+1+0.0273+8</definedName>
    <definedName name="ZA139AO" localSheetId="1">2+1+0.0274+2+1+0.027608+2+1+0.02806+2+1+0.02957+2+1+0.029921+2+1+0.031334+2+1+0.032584+2+1+0.033999+2+1+0.034715+2+1+0.0348+2+1+0.0365+2+1+0.036994+8</definedName>
    <definedName name="ZA139AP" localSheetId="1">2+1+0.037683+2+1+0.038+2+1+0.0382+2+1+0.038243+2+1+0.0385+2+1+0.03911+2+1+0.039421+2+1+0.0402+2+1+0.04099+2+1+0.041222+2+1+0.0413+2+1+0.0414+8</definedName>
    <definedName name="ZA139AQ" localSheetId="1">2+1+0.041535+2+1+0.041888+2+1+0.04214+2+1+0.0424+2+1+0.0427+2+1+0.042723+2+1+0.0428+2+1+0.04293+2+1+0.0438+2+1+0.0441+2+1+0.0442+2+1+0.0447+8</definedName>
    <definedName name="ZA139AR" localSheetId="1">2+1+0.046188+2+1+0.0464+2+1+0.0467+2+1+0.0468+2+1+0.047+2+1+0.047482+2+1+0.049304+2+1+0.0498+2+1+0.0499+2+1+0.050457+2+1+0.050859+2+1+0.050865+8</definedName>
    <definedName name="ZA139AS" localSheetId="1">2+1+0.05141+2+1+0.0516+2+1+0.0528+2+1+0.053574+2+1+0.053967+2+1+0.0549+2+1+0.0554+2+1+0.0556+2+1+0.055951+2+1+0.05621+2+1+0.05751+2+1+0.058372+8</definedName>
    <definedName name="ZA139AT" localSheetId="1">2+1+0.058574+2+1+0.06103+2+1+0.06106+2+1+0.0615+2+1+0.06367+2+1+0.0644+2+1+0.06742+2+1+0.0676+2+2+0.0716+2+1+0.0723+2+1+0.0738+2+1+0.0748+8</definedName>
    <definedName name="ZA139AU" localSheetId="1">2+1+0.07522+2+1+0.0758+2+1+0.0761+2+1+0.0768+2+1+0.087008+2+1+0.087669+2+1+0.0898+2+1+0.0975+2+1+0.10953+2+1+0.1125+2+1+0.1126+2+1+0.119925+8</definedName>
    <definedName name="ZA139AV" localSheetId="1">2+1+0.125146+2+1+0.1267+2+1+0.1343+2+1+0.165722+9</definedName>
    <definedName name="ZA140AA" localSheetId="1">2+1+-0.2152+2+1+-0.116979+2+1+-0.108228+2+1+-0.09866+2+1+-0.0903+2+1+-0.089058+2+1+-0.088921+2+1+-0.082839+2+1+-0.0822+2+1+-0.0819+2+1+-0.075913+2+1+-0.074348+8</definedName>
    <definedName name="ZA140AB" localSheetId="1">2+1+-0.0671+2+1+-0.065868+2+1+-0.06557+2+1+-0.059642+2+1+-0.0569+2+1+-0.0554+2+1+-0.05471+2+1+-0.0534+2+1+-0.0512+2+1+-0.0502+2+1+-0.0492+2+1+-0.048939+8</definedName>
    <definedName name="ZA140AC" localSheetId="1">2+1+-0.048204+2+1+-0.0457+2+1+-0.04479+2+1+-0.0438+2+1+-0.041537+2+1+-0.04037+2+1+-0.03992+2+1+-0.039455+2+1+-0.037348+2+1+-0.036748+2+1+-0.033267+2+1+-0.0331+8</definedName>
    <definedName name="ZA140AD" localSheetId="1">2+1+-0.032804+2+1+-0.0328+2+1+-0.0321+2+1+-0.031787+2+1+-0.03151+2+1+-0.0313+2+1+-0.0302+2+1+-0.0288+2+1+-0.02839+2+1+-0.027239+2+1+-0.0265+2+1+-0.0264+8</definedName>
    <definedName name="ZA140AE" localSheetId="1">2+1+-0.0249+2+1+-0.0247+2+1+-0.0233+2+1+-0.022+2+1+-0.021721+2+1+-0.0215+2+1+-0.0213+2+1+-0.020553+2+1+-0.020542+2+1+-0.017722+2+1+-0.0174+2+1+-0.01682+8</definedName>
    <definedName name="ZA140AF" localSheetId="1">2+1+-0.0164+2+1+-0.0163+2+1+-0.016146+2+1+-0.015925+2+1+-0.015241+2+1+-0.015113+2+1+-0.015107+2+1+-0.014974+2+1+-0.014423+2+1+-0.0143+2+1+-0.0142+2+1+-0.013929+8</definedName>
    <definedName name="ZA140AG" localSheetId="1">2+1+-0.0134+2+1+-0.01326+2+1+-0.01285+2+1+-0.0124+2+1+-0.011881+2+1+-0.0101+2+1+-0.009896+2+1+-0.009738+2+1+-0.009645+2+1+-0.0088+2+1+-0.008508+2+1+-0.008+8</definedName>
    <definedName name="ZA140AH" localSheetId="1">2+1+-0.00731+2+1+-0.007+2+1+-0.006837+2+1+-0.0065+2+2+-0.0061+2+1+-0.006+2+1+-0.0058+2+1+-0.005554+2+1+-0.0054+2+1+-0.0052+2+1+-0.005145+2+1+-0.004821+8</definedName>
    <definedName name="ZA140AI" localSheetId="1">2+1+-0.004+2+1+-0.0039+2+1+-0.0037+2+1+-0.003601+2+2+-0.0032+2+1+-0.0026+2+1+-0.000914+2+1+-0.000179+2+1+0.000016+2+1+0.0002+2+1+0.000277+2+1+0.0007+8</definedName>
    <definedName name="ZA140AJ" localSheetId="1">2+1+0.001372+2+1+0.001411+2+1+0.0018+2+1+0.001864+2+1+0.002108+2+1+0.00253+2+1+0.0026+2+1+0.002653+2+1+0.0028+2+1+0.003017+2+1+0.00307+2+1+0.00361+8</definedName>
    <definedName name="ZA140AK" localSheetId="1">2+1+0.00364+2+1+0.0044+2+1+0.004798+2+1+0.00569+2+1+0.0062+2+1+0.0069+2+1+0.007225+2+1+0.0078+2+1+0.0103+2+1+0.010674+2+1+0.0108+2+1+0.01095+8</definedName>
    <definedName name="ZA140AL" localSheetId="1">2+1+0.011+2+1+0.0129+2+1+0.01311+2+1+0.013114+2+1+0.0136+2+1+0.013632+2+1+0.0137+2+1+0.01408+2+1+0.0159+2+1+0.0166+2+1+0.017+2+1+0.0171+8</definedName>
    <definedName name="ZA140AM" localSheetId="1">2+1+0.017189+2+1+0.0173+2+1+0.0181+2+1+0.018341+2+1+0.01865+2+1+0.01921+2+1+0.0193+2+1+0.019395+2+2+0.0208+2+1+0.021919+2+1+0.0221+2+1+0.0233+8</definedName>
    <definedName name="ZA140AN" localSheetId="1">2+1+0.0235+2+2+0.0236+2+1+0.023655+2+1+0.0238+2+1+0.024653+2+1+0.0253+2+1+0.0256+2+1+0.02599+2+1+0.026+2+1+0.0263+2+1+0.0272+2+1+0.0273+8</definedName>
    <definedName name="ZA140AO" localSheetId="1">2+1+0.0274+2+1+0.027608+2+1+0.02806+2+1+0.02957+2+1+0.029921+2+1+0.031334+2+1+0.032584+2+1+0.033999+2+1+0.034715+2+1+0.0348+2+1+0.0365+2+1+0.036994+8</definedName>
    <definedName name="ZA140AP" localSheetId="1">2+1+0.037683+2+1+0.038+2+1+0.0382+2+1+0.038243+2+1+0.0385+2+1+0.03911+2+1+0.039421+2+1+0.0402+2+1+0.04099+2+1+0.041222+2+1+0.0413+2+1+0.0414+8</definedName>
    <definedName name="ZA140AQ" localSheetId="1">2+1+0.041535+2+1+0.041888+2+1+0.04214+2+1+0.0424+2+1+0.0427+2+1+0.042723+2+1+0.0428+2+1+0.04293+2+1+0.0438+2+1+0.0441+2+1+0.0442+2+1+0.0447+8</definedName>
    <definedName name="ZA140AR" localSheetId="1">2+1+0.046188+2+1+0.0464+2+1+0.0467+2+1+0.0468+2+1+0.047+2+1+0.047482+2+1+0.049304+2+1+0.0498+2+1+0.0499+2+1+0.050457+2+1+0.050859+2+1+0.050865+8</definedName>
    <definedName name="ZA140AS" localSheetId="1">2+1+0.05141+2+1+0.0516+2+1+0.0528+2+1+0.053574+2+1+0.053967+2+1+0.0549+2+1+0.0554+2+1+0.0556+2+1+0.055951+2+1+0.05621+2+1+0.05751+2+1+0.058372+8</definedName>
    <definedName name="ZA140AT" localSheetId="1">2+1+0.058574+2+1+0.06103+2+1+0.06106+2+1+0.0615+2+1+0.06367+2+1+0.0644+2+1+0.06742+2+1+0.0676+2+2+0.0716+2+1+0.0723+2+1+0.0738+2+1+0.0748+8</definedName>
    <definedName name="ZA140AU" localSheetId="1">2+1+0.07522+2+1+0.0758+2+1+0.0761+2+1+0.0768+2+1+0.087008+2+1+0.087669+2+1+0.0898+2+1+0.0975+2+1+0.10953+2+1+0.1125+2+1+0.1126+2+1+0.119925+8</definedName>
    <definedName name="ZA140AV" localSheetId="1">2+1+0.125146+2+1+0.1267+2+1+0.1343+2+1+0.165722+9</definedName>
    <definedName name="ZA141AA" localSheetId="1">2+1+-0.2152+2+1+-0.116979+2+1+-0.108228+2+1+-0.09866+2+1+-0.0903+2+1+-0.089058+2+1+-0.088921+2+1+-0.082839+2+1+-0.0822+2+1+-0.0819+2+1+-0.075913+2+1+-0.074348+8</definedName>
    <definedName name="ZA141AB" localSheetId="1">2+1+-0.0671+2+1+-0.065868+2+1+-0.06557+2+1+-0.059642+2+1+-0.0569+2+1+-0.0554+2+1+-0.05471+2+1+-0.0534+2+1+-0.0512+2+1+-0.0502+2+1+-0.0492+2+1+-0.048939+8</definedName>
    <definedName name="ZA141AC" localSheetId="1">2+1+-0.048204+2+1+-0.0457+2+1+-0.04479+2+1+-0.0438+2+1+-0.041537+2+1+-0.04037+2+1+-0.03992+2+1+-0.039455+2+1+-0.037348+2+1+-0.036748+2+1+-0.033267+2+1+-0.0331+8</definedName>
    <definedName name="ZA141AD" localSheetId="1">2+1+-0.032804+2+1+-0.0328+2+1+-0.0321+2+1+-0.031787+2+1+-0.03151+2+1+-0.0313+2+1+-0.0302+2+1+-0.0288+2+1+-0.02839+2+1+-0.027239+2+1+-0.0265+2+1+-0.0264+8</definedName>
    <definedName name="ZA141AE" localSheetId="1">2+1+-0.0249+2+1+-0.0247+2+1+-0.0233+2+1+-0.022+2+1+-0.021721+2+1+-0.0215+2+1+-0.0213+2+1+-0.020553+2+1+-0.020542+2+1+-0.017722+2+1+-0.0174+2+1+-0.01682+8</definedName>
    <definedName name="ZA141AF" localSheetId="1">2+1+-0.0164+2+1+-0.0163+2+1+-0.016146+2+1+-0.015925+2+1+-0.015241+2+1+-0.015113+2+1+-0.015107+2+1+-0.014974+2+1+-0.014423+2+1+-0.0143+2+1+-0.0142+2+1+-0.013929+8</definedName>
    <definedName name="ZA141AG" localSheetId="1">2+1+-0.0134+2+1+-0.01326+2+1+-0.01285+2+1+-0.0124+2+1+-0.011881+2+1+-0.0101+2+1+-0.009896+2+1+-0.009738+2+1+-0.009645+2+1+-0.0088+2+1+-0.008508+2+1+-0.008+8</definedName>
    <definedName name="ZA141AH" localSheetId="1">2+1+-0.00731+2+1+-0.007+2+1+-0.006837+2+1+-0.0065+2+2+-0.0061+2+1+-0.006+2+1+-0.0058+2+1+-0.005554+2+1+-0.0054+2+1+-0.0052+2+1+-0.005145+2+1+-0.004821+8</definedName>
    <definedName name="ZA141AI" localSheetId="1">2+1+-0.004+2+1+-0.0039+2+1+-0.0037+2+1+-0.003601+2+2+-0.0032+2+1+-0.0026+2+1+-0.000914+2+1+-0.000179+2+1+0.000016+2+1+0.0002+2+1+0.000277+2+1+0.0007+8</definedName>
    <definedName name="ZA141AJ" localSheetId="1">2+1+0.001372+2+1+0.001411+2+1+0.0018+2+1+0.001864+2+1+0.002108+2+1+0.00253+2+1+0.0026+2+1+0.002653+2+1+0.0028+2+1+0.003017+2+1+0.00307+2+1+0.00361+8</definedName>
    <definedName name="ZA141AK" localSheetId="1">2+1+0.00364+2+1+0.0044+2+1+0.004798+2+1+0.00569+2+1+0.0062+2+1+0.0069+2+1+0.007225+2+1+0.0078+2+1+0.0103+2+1+0.010674+2+1+0.0108+2+1+0.01095+8</definedName>
    <definedName name="ZA141AL" localSheetId="1">2+1+0.011+2+1+0.0129+2+1+0.01311+2+1+0.013114+2+1+0.0136+2+1+0.013632+2+1+0.0137+2+1+0.01408+2+1+0.0159+2+1+0.0166+2+1+0.017+2+1+0.0171+8</definedName>
    <definedName name="ZA141AM" localSheetId="1">2+1+0.017189+2+1+0.0173+2+1+0.0181+2+1+0.018341+2+1+0.01865+2+1+0.01921+2+1+0.0193+2+1+0.019395+2+2+0.0208+2+1+0.021919+2+1+0.0221+2+1+0.0233+8</definedName>
    <definedName name="ZA141AN" localSheetId="1">2+1+0.0235+2+2+0.0236+2+1+0.023655+2+1+0.0238+2+1+0.024653+2+1+0.0253+2+1+0.0256+2+1+0.02599+2+1+0.026+2+1+0.0263+2+1+0.0272+2+1+0.0273+8</definedName>
    <definedName name="ZA141AO" localSheetId="1">2+1+0.0274+2+1+0.027608+2+1+0.02806+2+1+0.02957+2+1+0.029921+2+1+0.031334+2+1+0.032584+2+1+0.033999+2+1+0.034715+2+1+0.0348+2+1+0.0365+2+1+0.036994+8</definedName>
    <definedName name="ZA141AP" localSheetId="1">2+1+0.037683+2+1+0.038+2+1+0.0382+2+1+0.038243+2+1+0.0385+2+1+0.03911+2+1+0.039421+2+1+0.0402+2+1+0.04099+2+1+0.041222+2+1+0.0413+2+1+0.0414+8</definedName>
    <definedName name="ZA141AQ" localSheetId="1">2+1+0.041535+2+1+0.041888+2+1+0.04214+2+1+0.0424+2+1+0.0427+2+1+0.042723+2+1+0.0428+2+1+0.04293+2+1+0.0438+2+1+0.0441+2+1+0.0442+2+1+0.0447+8</definedName>
    <definedName name="ZA141AR" localSheetId="1">2+1+0.046188+2+1+0.0464+2+1+0.0467+2+1+0.0468+2+1+0.047+2+1+0.047482+2+1+0.049304+2+1+0.0498+2+1+0.0499+2+1+0.050457+2+1+0.050859+2+1+0.050865+8</definedName>
    <definedName name="ZA141AS" localSheetId="1">2+1+0.05141+2+1+0.0516+2+1+0.0528+2+1+0.053574+2+1+0.053967+2+1+0.0549+2+1+0.0554+2+1+0.0556+2+1+0.055951+2+1+0.05621+2+1+0.05751+2+1+0.058372+8</definedName>
    <definedName name="ZA141AT" localSheetId="1">2+1+0.058574+2+1+0.06103+2+1+0.06106+2+1+0.0615+2+1+0.06367+2+1+0.0644+2+1+0.06742+2+1+0.0676+2+2+0.0716+2+1+0.0723+2+1+0.0738+2+1+0.0748+8</definedName>
    <definedName name="ZA141AU" localSheetId="1">2+1+0.07522+2+1+0.0758+2+1+0.0761+2+1+0.0768+2+1+0.087008+2+1+0.087669+2+1+0.0898+2+1+0.0975+2+1+0.10953+2+1+0.1125+2+1+0.1126+2+1+0.119925+8</definedName>
    <definedName name="ZA141AV" localSheetId="1">2+1+0.125146+2+1+0.1267+2+1+0.1343+2+1+0.165722+9</definedName>
    <definedName name="ZA142AA" localSheetId="1">2+1+-0.2152+2+1+-0.116979+2+1+-0.108228+2+1+-0.09866+2+1+-0.0903+2+1+-0.089058+2+1+-0.088921+2+1+-0.082839+2+1+-0.0822+2+1+-0.0819+2+1+-0.075913+2+1+-0.074348+8</definedName>
    <definedName name="ZA142AB" localSheetId="1">2+1+-0.0671+2+1+-0.065868+2+1+-0.06557+2+1+-0.059642+2+1+-0.0569+2+1+-0.0554+2+1+-0.05471+2+1+-0.0534+2+1+-0.0512+2+1+-0.0502+2+1+-0.0492+2+1+-0.048939+8</definedName>
    <definedName name="ZA142AC" localSheetId="1">2+1+-0.048204+2+1+-0.0457+2+1+-0.04479+2+1+-0.0438+2+1+-0.041537+2+1+-0.04037+2+1+-0.03992+2+1+-0.039455+2+1+-0.037348+2+1+-0.036748+2+1+-0.033267+2+1+-0.0331+8</definedName>
    <definedName name="ZA142AD" localSheetId="1">2+1+-0.032804+2+1+-0.0328+2+1+-0.0321+2+1+-0.031787+2+1+-0.03151+2+1+-0.0313+2+1+-0.0302+2+1+-0.0288+2+1+-0.02839+2+1+-0.027239+2+1+-0.0265+2+1+-0.0264+8</definedName>
    <definedName name="ZA142AE" localSheetId="1">2+1+-0.0249+2+1+-0.0247+2+1+-0.0233+2+1+-0.022+2+1+-0.021721+2+1+-0.0215+2+1+-0.0213+2+1+-0.020553+2+1+-0.020542+2+1+-0.017722+2+1+-0.0174+2+1+-0.01682+8</definedName>
    <definedName name="ZA142AF" localSheetId="1">2+1+-0.0164+2+1+-0.0163+2+1+-0.016146+2+1+-0.015925+2+1+-0.015241+2+1+-0.015113+2+1+-0.015107+2+1+-0.014974+2+1+-0.014423+2+1+-0.0143+2+1+-0.0142+2+1+-0.013929+8</definedName>
    <definedName name="ZA142AG" localSheetId="1">2+1+-0.0134+2+1+-0.01326+2+1+-0.01285+2+1+-0.0124+2+1+-0.011881+2+1+-0.0101+2+1+-0.009896+2+1+-0.009738+2+1+-0.009645+2+1+-0.0088+2+1+-0.008508+2+1+-0.008+8</definedName>
    <definedName name="ZA142AH" localSheetId="1">2+1+-0.00731+2+1+-0.007+2+1+-0.006837+2+1+-0.0065+2+2+-0.0061+2+1+-0.006+2+1+-0.0058+2+1+-0.005554+2+1+-0.0054+2+1+-0.0052+2+1+-0.005145+2+1+-0.004821+8</definedName>
    <definedName name="ZA142AI" localSheetId="1">2+1+-0.004+2+1+-0.0039+2+1+-0.0037+2+1+-0.003601+2+2+-0.0032+2+1+-0.0026+2+1+-0.000914+2+1+-0.000179+2+1+0.000016+2+1+0.0002+2+1+0.000277+2+1+0.0007+8</definedName>
    <definedName name="ZA142AJ" localSheetId="1">2+1+0.001372+2+1+0.001411+2+1+0.0018+2+1+0.001864+2+1+0.002108+2+1+0.00253+2+1+0.0026+2+1+0.002653+2+1+0.0028+2+1+0.003017+2+1+0.00307+2+1+0.00361+8</definedName>
    <definedName name="ZA142AK" localSheetId="1">2+1+0.00364+2+1+0.0044+2+1+0.004798+2+1+0.00569+2+1+0.0062+2+1+0.0069+2+1+0.007225+2+1+0.0078+2+1+0.0103+2+1+0.010674+2+1+0.0108+2+1+0.01095+8</definedName>
    <definedName name="ZA142AL" localSheetId="1">2+1+0.011+2+1+0.0129+2+1+0.01311+2+1+0.013114+2+1+0.0136+2+1+0.013632+2+1+0.0137+2+1+0.01408+2+1+0.0159+2+1+0.0166+2+1+0.017+2+1+0.0171+8</definedName>
    <definedName name="ZA142AM" localSheetId="1">2+1+0.017189+2+1+0.0173+2+1+0.0181+2+1+0.018341+2+1+0.01865+2+1+0.01921+2+1+0.0193+2+1+0.019395+2+2+0.0208+2+1+0.021919+2+1+0.0221+2+1+0.0233+8</definedName>
    <definedName name="ZA142AN" localSheetId="1">2+1+0.0235+2+2+0.0236+2+1+0.023655+2+1+0.0238+2+1+0.024653+2+1+0.0253+2+1+0.0256+2+1+0.02599+2+1+0.026+2+1+0.0263+2+1+0.0272+2+1+0.0273+8</definedName>
    <definedName name="ZA142AO" localSheetId="1">2+1+0.0274+2+1+0.027608+2+1+0.02806+2+1+0.02957+2+1+0.029921+2+1+0.031334+2+1+0.032584+2+1+0.033999+2+1+0.034715+2+1+0.0348+2+1+0.0365+2+1+0.036994+8</definedName>
    <definedName name="ZA142AP" localSheetId="1">2+1+0.037683+2+1+0.038+2+1+0.0382+2+1+0.038243+2+1+0.0385+2+1+0.03911+2+1+0.039421+2+1+0.0402+2+1+0.04099+2+1+0.041222+2+1+0.0413+2+1+0.0414+8</definedName>
    <definedName name="ZA142AQ" localSheetId="1">2+1+0.041535+2+1+0.041888+2+1+0.04214+2+1+0.0424+2+1+0.0427+2+1+0.042723+2+1+0.0428+2+1+0.04293+2+1+0.0438+2+1+0.0441+2+1+0.0442+2+1+0.0447+8</definedName>
    <definedName name="ZA142AR" localSheetId="1">2+1+0.046188+2+1+0.0464+2+1+0.0467+2+1+0.0468+2+1+0.047+2+1+0.047482+2+1+0.049304+2+1+0.0498+2+1+0.0499+2+1+0.050457+2+1+0.050859+2+1+0.050865+8</definedName>
    <definedName name="ZA142AS" localSheetId="1">2+1+0.05141+2+1+0.0516+2+1+0.0528+2+1+0.053574+2+1+0.053967+2+1+0.0549+2+1+0.0554+2+1+0.0556+2+1+0.055951+2+1+0.05621+2+1+0.05751+2+1+0.058372+8</definedName>
    <definedName name="ZA142AT" localSheetId="1">2+1+0.058574+2+1+0.06103+2+1+0.06106+2+1+0.0615+2+1+0.06367+2+1+0.0644+2+1+0.06742+2+1+0.0676+2+2+0.0716+2+1+0.0723+2+1+0.0738+2+1+0.0748+8</definedName>
    <definedName name="ZA142AU" localSheetId="1">2+1+0.07522+2+1+0.0758+2+1+0.0761+2+1+0.0768+2+1+0.087008+2+1+0.087669+2+1+0.0898+2+1+0.0975+2+1+0.10953+2+1+0.1125+2+1+0.1126+2+1+0.119925+8</definedName>
    <definedName name="ZA142AV" localSheetId="1">2+1+0.125146+2+1+0.1267+2+1+0.1343+2+1+0.165722+9</definedName>
    <definedName name="ZA143AA" localSheetId="1">2+1+-0.2152+2+1+-0.116979+2+1+-0.108228+2+1+-0.09866+2+1+-0.0903+2+1+-0.089058+2+1+-0.088921+2+1+-0.082839+2+1+-0.0822+2+1+-0.0819+2+1+-0.075913+2+1+-0.074348+8</definedName>
    <definedName name="ZA143AB" localSheetId="1">2+1+-0.0671+2+1+-0.065868+2+1+-0.06557+2+1+-0.059642+2+1+-0.0569+2+1+-0.0554+2+1+-0.05471+2+1+-0.0534+2+1+-0.0512+2+1+-0.0502+2+1+-0.0492+2+1+-0.048939+8</definedName>
    <definedName name="ZA143AC" localSheetId="1">2+1+-0.048204+2+1+-0.0457+2+1+-0.04479+2+1+-0.0438+2+1+-0.041537+2+1+-0.04037+2+1+-0.03992+2+1+-0.039455+2+1+-0.037348+2+1+-0.036748+2+1+-0.033267+2+1+-0.0331+8</definedName>
    <definedName name="ZA143AD" localSheetId="1">2+1+-0.032804+2+1+-0.0328+2+1+-0.0321+2+1+-0.031787+2+1+-0.03151+2+1+-0.0313+2+1+-0.0302+2+1+-0.0288+2+1+-0.02839+2+1+-0.027239+2+1+-0.0265+2+1+-0.0264+8</definedName>
    <definedName name="ZA143AE" localSheetId="1">2+1+-0.0249+2+1+-0.0247+2+1+-0.0233+2+1+-0.022+2+1+-0.021721+2+1+-0.0215+2+1+-0.0213+2+1+-0.020553+2+1+-0.020542+2+1+-0.017722+2+1+-0.0174+2+1+-0.01682+8</definedName>
    <definedName name="ZA143AF" localSheetId="1">2+1+-0.0164+2+1+-0.0163+2+1+-0.016146+2+1+-0.015925+2+1+-0.015241+2+1+-0.015113+2+1+-0.015107+2+1+-0.014974+2+1+-0.014423+2+1+-0.0143+2+1+-0.0142+2+1+-0.013929+8</definedName>
    <definedName name="ZA143AG" localSheetId="1">2+1+-0.0134+2+1+-0.01326+2+1+-0.01285+2+1+-0.0124+2+1+-0.011881+2+1+-0.0101+2+1+-0.009896+2+1+-0.009738+2+1+-0.009645+2+1+-0.0088+2+1+-0.008508+2+1+-0.008+8</definedName>
    <definedName name="ZA143AH" localSheetId="1">2+1+-0.00731+2+1+-0.007+2+1+-0.006837+2+1+-0.0065+2+2+-0.0061+2+1+-0.006+2+1+-0.0058+2+1+-0.005554+2+1+-0.0054+2+1+-0.0052+2+1+-0.005145+2+1+-0.004821+8</definedName>
    <definedName name="ZA143AI" localSheetId="1">2+1+-0.004+2+1+-0.0039+2+1+-0.0037+2+1+-0.003601+2+2+-0.0032+2+1+-0.0026+2+1+-0.000914+2+1+-0.000179+2+1+0.000016+2+1+0.0002+2+1+0.000277+2+1+0.0007+8</definedName>
    <definedName name="ZA143AJ" localSheetId="1">2+1+0.001372+2+1+0.001411+2+1+0.0018+2+1+0.001864+2+1+0.002108+2+1+0.00253+2+1+0.0026+2+1+0.002653+2+1+0.0028+2+1+0.003017+2+1+0.00307+2+1+0.00361+8</definedName>
    <definedName name="ZA143AK" localSheetId="1">2+1+0.00364+2+1+0.0044+2+1+0.004798+2+1+0.00569+2+1+0.0062+2+1+0.0069+2+1+0.007225+2+1+0.0078+2+1+0.0103+2+1+0.010674+2+1+0.0108+2+1+0.01095+8</definedName>
    <definedName name="ZA143AL" localSheetId="1">2+1+0.011+2+1+0.0129+2+1+0.01311+2+1+0.013114+2+1+0.0136+2+1+0.013632+2+1+0.0137+2+1+0.01408+2+1+0.0159+2+1+0.0166+2+1+0.017+2+1+0.0171+8</definedName>
    <definedName name="ZA143AM" localSheetId="1">2+1+0.017189+2+1+0.0173+2+1+0.0181+2+1+0.018341+2+1+0.01865+2+1+0.01921+2+1+0.0193+2+1+0.019395+2+2+0.0208+2+1+0.021919+2+1+0.0221+2+1+0.0233+8</definedName>
    <definedName name="ZA143AN" localSheetId="1">2+1+0.0235+2+2+0.0236+2+1+0.023655+2+1+0.0238+2+1+0.024653+2+1+0.0253+2+1+0.0256+2+1+0.02599+2+1+0.026+2+1+0.0263+2+1+0.0272+2+1+0.0273+8</definedName>
    <definedName name="ZA143AO" localSheetId="1">2+1+0.0274+2+1+0.027608+2+1+0.02806+2+1+0.02957+2+1+0.029921+2+1+0.031334+2+1+0.032584+2+1+0.033999+2+1+0.034715+2+1+0.0348+2+1+0.0365+2+1+0.036994+8</definedName>
    <definedName name="ZA143AP" localSheetId="1">2+1+0.037683+2+1+0.038+2+1+0.0382+2+1+0.038243+2+1+0.0385+2+1+0.03911+2+1+0.039421+2+1+0.0402+2+1+0.04099+2+1+0.041222+2+1+0.0413+2+1+0.0414+8</definedName>
    <definedName name="ZA143AQ" localSheetId="1">2+1+0.041535+2+1+0.041888+2+1+0.04214+2+1+0.0424+2+1+0.0427+2+1+0.042723+2+1+0.0428+2+1+0.04293+2+1+0.0438+2+1+0.0441+2+1+0.0442+2+1+0.0447+8</definedName>
    <definedName name="ZA143AR" localSheetId="1">2+1+0.046188+2+1+0.0464+2+1+0.0467+2+1+0.0468+2+1+0.047+2+1+0.047482+2+1+0.049304+2+1+0.0498+2+1+0.0499+2+1+0.050457+2+1+0.050859+2+1+0.050865+8</definedName>
    <definedName name="ZA143AS" localSheetId="1">2+1+0.05141+2+1+0.0516+2+1+0.0528+2+1+0.053574+2+1+0.053967+2+1+0.0549+2+1+0.0554+2+1+0.0556+2+1+0.055951+2+1+0.05621+2+1+0.05751+2+1+0.058372+8</definedName>
    <definedName name="ZA143AT" localSheetId="1">2+1+0.058574+2+1+0.06103+2+1+0.06106+2+1+0.0615+2+1+0.06367+2+1+0.0644+2+1+0.06742+2+1+0.0676+2+2+0.0716+2+1+0.0723+2+1+0.0738+2+1+0.0748+8</definedName>
    <definedName name="ZA143AU" localSheetId="1">2+1+0.07522+2+1+0.0758+2+1+0.0761+2+1+0.0768+2+1+0.087008+2+1+0.087669+2+1+0.0898+2+1+0.0975+2+1+0.10953+2+1+0.1125+2+1+0.1126+2+1+0.119925+8</definedName>
    <definedName name="ZA143AV" localSheetId="1">2+1+0.125146+2+1+0.1267+2+1+0.1343+2+1+0.165722+9</definedName>
    <definedName name="ZA144AA" localSheetId="1">2+1+-0.2152+2+1+-0.116979+2+1+-0.108228+2+1+-0.09866+2+1+-0.0903+2+1+-0.089058+2+1+-0.088921+2+1+-0.082839+2+1+-0.0822+2+1+-0.0819+2+1+-0.075913+2+1+-0.074348+8</definedName>
    <definedName name="ZA144AB" localSheetId="1">2+1+-0.0671+2+1+-0.065868+2+1+-0.06557+2+1+-0.059642+2+1+-0.0569+2+1+-0.0554+2+1+-0.05471+2+1+-0.0534+2+1+-0.0512+2+1+-0.0502+2+1+-0.0492+2+1+-0.048939+8</definedName>
    <definedName name="ZA144AC" localSheetId="1">2+1+-0.048204+2+1+-0.0457+2+1+-0.04479+2+1+-0.0438+2+1+-0.041537+2+1+-0.04037+2+1+-0.03992+2+1+-0.039455+2+1+-0.037348+2+1+-0.036748+2+1+-0.033267+2+1+-0.0331+8</definedName>
    <definedName name="ZA144AD" localSheetId="1">2+1+-0.032804+2+1+-0.0328+2+1+-0.0321+2+1+-0.031787+2+1+-0.03151+2+1+-0.0313+2+1+-0.0302+2+1+-0.0288+2+1+-0.02839+2+1+-0.027239+2+1+-0.0265+2+1+-0.0264+8</definedName>
    <definedName name="ZA144AE" localSheetId="1">2+1+-0.0249+2+1+-0.0247+2+1+-0.0233+2+1+-0.022+2+1+-0.021721+2+1+-0.0215+2+1+-0.0213+2+1+-0.020553+2+1+-0.020542+2+1+-0.017722+2+1+-0.0174+2+1+-0.01682+8</definedName>
    <definedName name="ZA144AF" localSheetId="1">2+1+-0.0164+2+1+-0.0163+2+1+-0.016146+2+1+-0.015925+2+1+-0.015241+2+1+-0.015113+2+1+-0.015107+2+1+-0.014974+2+1+-0.014423+2+1+-0.0143+2+1+-0.0142+2+1+-0.013929+8</definedName>
    <definedName name="ZA144AG" localSheetId="1">2+1+-0.0134+2+1+-0.01326+2+1+-0.01285+2+1+-0.0124+2+1+-0.011881+2+1+-0.0101+2+1+-0.009896+2+1+-0.009738+2+1+-0.009645+2+1+-0.0088+2+1+-0.008508+2+1+-0.008+8</definedName>
    <definedName name="ZA144AH" localSheetId="1">2+1+-0.00731+2+1+-0.007+2+1+-0.006837+2+1+-0.0065+2+2+-0.0061+2+1+-0.006+2+1+-0.0058+2+1+-0.005554+2+1+-0.0054+2+1+-0.0052+2+1+-0.005145+2+1+-0.004821+8</definedName>
    <definedName name="ZA144AI" localSheetId="1">2+1+-0.004+2+1+-0.0039+2+1+-0.0037+2+1+-0.003601+2+2+-0.0032+2+1+-0.0026+2+1+-0.000914+2+1+-0.000179+2+1+0.000016+2+1+0.0002+2+1+0.000277+2+1+0.0007+8</definedName>
    <definedName name="ZA144AJ" localSheetId="1">2+1+0.001372+2+1+0.001411+2+1+0.0018+2+1+0.001864+2+1+0.002108+2+1+0.00253+2+1+0.0026+2+1+0.002653+2+1+0.0028+2+1+0.003017+2+1+0.00307+2+1+0.00361+8</definedName>
    <definedName name="ZA144AK" localSheetId="1">2+1+0.00364+2+1+0.0044+2+1+0.004798+2+1+0.00569+2+1+0.0062+2+1+0.0069+2+1+0.007225+2+1+0.0078+2+1+0.0103+2+1+0.010674+2+1+0.0108+2+1+0.01095+8</definedName>
    <definedName name="ZA144AL" localSheetId="1">2+1+0.011+2+1+0.0129+2+1+0.01311+2+1+0.013114+2+1+0.0136+2+1+0.013632+2+1+0.0137+2+1+0.01408+2+1+0.0159+2+1+0.0166+2+1+0.017+2+1+0.0171+8</definedName>
    <definedName name="ZA144AM" localSheetId="1">2+1+0.017189+2+1+0.0173+2+1+0.0181+2+1+0.018341+2+1+0.01865+2+1+0.01921+2+1+0.0193+2+1+0.019395+2+2+0.0208+2+1+0.021919+2+1+0.0221+2+1+0.0233+8</definedName>
    <definedName name="ZA144AN" localSheetId="1">2+1+0.0235+2+2+0.0236+2+1+0.023655+2+1+0.0238+2+1+0.024653+2+1+0.0253+2+1+0.0256+2+1+0.02599+2+1+0.026+2+1+0.0263+2+1+0.0272+2+1+0.0273+8</definedName>
    <definedName name="ZA144AO" localSheetId="1">2+1+0.0274+2+1+0.027608+2+1+0.02806+2+1+0.02957+2+1+0.029921+2+1+0.031334+2+1+0.032584+2+1+0.033999+2+1+0.034715+2+1+0.0348+2+1+0.0365+2+1+0.036994+8</definedName>
    <definedName name="ZA144AP" localSheetId="1">2+1+0.037683+2+1+0.038+2+1+0.0382+2+1+0.038243+2+1+0.0385+2+1+0.03911+2+1+0.039421+2+1+0.0402+2+1+0.04099+2+1+0.041222+2+1+0.0413+2+1+0.0414+8</definedName>
    <definedName name="ZA144AQ" localSheetId="1">2+1+0.041535+2+1+0.041888+2+1+0.04214+2+1+0.0424+2+1+0.0427+2+1+0.042723+2+1+0.0428+2+1+0.04293+2+1+0.0438+2+1+0.0441+2+1+0.0442+2+1+0.0447+8</definedName>
    <definedName name="ZA144AR" localSheetId="1">2+1+0.046188+2+1+0.0464+2+1+0.0467+2+1+0.0468+2+1+0.047+2+1+0.047482+2+1+0.049304+2+1+0.0498+2+1+0.0499+2+1+0.050457+2+1+0.050859+2+1+0.050865+8</definedName>
    <definedName name="ZA144AS" localSheetId="1">2+1+0.05141+2+1+0.0516+2+1+0.0528+2+1+0.053574+2+1+0.053967+2+1+0.0549+2+1+0.0554+2+1+0.0556+2+1+0.055951+2+1+0.05621+2+1+0.05751+2+1+0.058372+8</definedName>
    <definedName name="ZA144AT" localSheetId="1">2+1+0.058574+2+1+0.06103+2+1+0.06106+2+1+0.0615+2+1+0.06367+2+1+0.0644+2+1+0.06742+2+1+0.0676+2+2+0.0716+2+1+0.0723+2+1+0.0738+2+1+0.0748+8</definedName>
    <definedName name="ZA144AU" localSheetId="1">2+1+0.07522+2+1+0.0758+2+1+0.0761+2+1+0.0768+2+1+0.087008+2+1+0.087669+2+1+0.0898+2+1+0.0975+2+1+0.10953+2+1+0.1125+2+1+0.1126+2+1+0.119925+8</definedName>
    <definedName name="ZA144AV" localSheetId="1">2+1+0.125146+2+1+0.1267+2+1+0.1343+2+1+0.165722+9</definedName>
    <definedName name="ZA145AA" localSheetId="1">2+1+-0.2152+2+1+-0.116979+2+1+-0.108228+2+1+-0.09866+2+1+-0.0903+2+1+-0.089058+2+1+-0.088921+2+1+-0.082839+2+1+-0.0822+2+1+-0.0819+2+1+-0.075913+2+1+-0.074348+8</definedName>
    <definedName name="ZA145AB" localSheetId="1">2+1+-0.0671+2+1+-0.065868+2+1+-0.06557+2+1+-0.059642+2+1+-0.0569+2+1+-0.0554+2+1+-0.05471+2+1+-0.0534+2+1+-0.0512+2+1+-0.0502+2+1+-0.0492+2+1+-0.048939+8</definedName>
    <definedName name="ZA145AC" localSheetId="1">2+1+-0.048204+2+1+-0.0457+2+1+-0.04479+2+1+-0.0438+2+1+-0.041537+2+1+-0.04037+2+1+-0.03992+2+1+-0.039455+2+1+-0.037348+2+1+-0.036748+2+1+-0.033267+2+1+-0.0331+8</definedName>
    <definedName name="ZA145AD" localSheetId="1">2+1+-0.032804+2+1+-0.0328+2+1+-0.0321+2+1+-0.031787+2+1+-0.03151+2+1+-0.0313+2+1+-0.0302+2+1+-0.0288+2+1+-0.02839+2+1+-0.027239+2+1+-0.0265+2+1+-0.0264+8</definedName>
    <definedName name="ZA145AE" localSheetId="1">2+1+-0.0249+2+1+-0.0247+2+1+-0.0233+2+1+-0.022+2+1+-0.021721+2+1+-0.0215+2+1+-0.0213+2+1+-0.020553+2+1+-0.020542+2+1+-0.017722+2+1+-0.0174+2+1+-0.01682+8</definedName>
    <definedName name="ZA145AF" localSheetId="1">2+1+-0.0164+2+1+-0.0163+2+1+-0.016146+2+1+-0.015925+2+1+-0.015241+2+1+-0.015113+2+1+-0.015107+2+1+-0.014974+2+1+-0.014423+2+1+-0.0143+2+1+-0.0142+2+1+-0.013929+8</definedName>
    <definedName name="ZA145AG" localSheetId="1">2+1+-0.0134+2+1+-0.01326+2+1+-0.01285+2+1+-0.0124+2+1+-0.011881+2+1+-0.0101+2+1+-0.009896+2+1+-0.009738+2+1+-0.009645+2+1+-0.0088+2+1+-0.008508+2+1+-0.008+8</definedName>
    <definedName name="ZA145AH" localSheetId="1">2+1+-0.00731+2+1+-0.007+2+1+-0.006837+2+1+-0.0065+2+2+-0.0061+2+1+-0.006+2+1+-0.0058+2+1+-0.005554+2+1+-0.0054+2+1+-0.0052+2+1+-0.005145+2+1+-0.004821+8</definedName>
    <definedName name="ZA145AI" localSheetId="1">2+1+-0.004+2+1+-0.0039+2+1+-0.0037+2+1+-0.003601+2+2+-0.0032+2+1+-0.0026+2+1+-0.000914+2+1+-0.000179+2+1+0.000016+2+1+0.0002+2+1+0.000277+2+1+0.0007+8</definedName>
    <definedName name="ZA145AJ" localSheetId="1">2+1+0.001372+2+1+0.001411+2+1+0.0018+2+1+0.001864+2+1+0.002108+2+1+0.00253+2+1+0.0026+2+1+0.002653+2+1+0.0028+2+1+0.003017+2+1+0.00307+2+1+0.00361+8</definedName>
    <definedName name="ZA145AK" localSheetId="1">2+1+0.00364+2+1+0.0044+2+1+0.004798+2+1+0.00569+2+1+0.0062+2+1+0.0069+2+1+0.007225+2+1+0.0078+2+1+0.0103+2+1+0.010674+2+1+0.0108+2+1+0.01095+8</definedName>
    <definedName name="ZA145AL" localSheetId="1">2+1+0.011+2+1+0.0129+2+1+0.01311+2+1+0.013114+2+1+0.0136+2+1+0.013632+2+1+0.0137+2+1+0.01408+2+1+0.0159+2+1+0.0166+2+1+0.017+2+1+0.0171+8</definedName>
    <definedName name="ZA145AM" localSheetId="1">2+1+0.017189+2+1+0.0173+2+1+0.0181+2+1+0.018341+2+1+0.01865+2+1+0.01921+2+1+0.0193+2+1+0.019395+2+2+0.0208+2+1+0.021919+2+1+0.0221+2+1+0.0233+8</definedName>
    <definedName name="ZA145AN" localSheetId="1">2+1+0.0235+2+2+0.0236+2+1+0.023655+2+1+0.0238+2+1+0.024653+2+1+0.0253+2+1+0.0256+2+1+0.02599+2+1+0.026+2+1+0.0263+2+1+0.0272+2+1+0.0273+8</definedName>
    <definedName name="ZA145AO" localSheetId="1">2+1+0.0274+2+1+0.027608+2+1+0.02806+2+1+0.02957+2+1+0.029921+2+1+0.031334+2+1+0.032584+2+1+0.033999+2+1+0.034715+2+1+0.0348+2+1+0.0365+2+1+0.036994+8</definedName>
    <definedName name="ZA145AP" localSheetId="1">2+1+0.037683+2+1+0.038+2+1+0.0382+2+1+0.038243+2+1+0.0385+2+1+0.03911+2+1+0.039421+2+1+0.0402+2+1+0.04099+2+1+0.041222+2+1+0.0413+2+1+0.0414+8</definedName>
    <definedName name="ZA145AQ" localSheetId="1">2+1+0.041535+2+1+0.041888+2+1+0.04214+2+1+0.0424+2+1+0.0427+2+1+0.042723+2+1+0.0428+2+1+0.04293+2+1+0.0438+2+1+0.0441+2+1+0.0442+2+1+0.0447+8</definedName>
    <definedName name="ZA145AR" localSheetId="1">2+1+0.046188+2+1+0.0464+2+1+0.0467+2+1+0.0468+2+1+0.047+2+1+0.047482+2+1+0.049304+2+1+0.0498+2+1+0.0499+2+1+0.050457+2+1+0.050859+2+1+0.050865+8</definedName>
    <definedName name="ZA145AS" localSheetId="1">2+1+0.05141+2+1+0.0516+2+1+0.0528+2+1+0.053574+2+1+0.053967+2+1+0.0549+2+1+0.0554+2+1+0.0556+2+1+0.055951+2+1+0.05621+2+1+0.05751+2+1+0.058372+8</definedName>
    <definedName name="ZA145AT" localSheetId="1">2+1+0.058574+2+1+0.06103+2+1+0.06106+2+1+0.0615+2+1+0.06367+2+1+0.0644+2+1+0.06742+2+1+0.0676+2+2+0.0716+2+1+0.0723+2+1+0.0738+2+1+0.0748+8</definedName>
    <definedName name="ZA145AU" localSheetId="1">2+1+0.07522+2+1+0.0758+2+1+0.0761+2+1+0.0768+2+1+0.087008+2+1+0.087669+2+1+0.0898+2+1+0.0975+2+1+0.10953+2+1+0.1125+2+1+0.1126+2+1+0.119925+8</definedName>
    <definedName name="ZA145AV" localSheetId="1">2+1+0.125146+2+1+0.1267+2+1+0.1343+2+1+0.165722+9</definedName>
    <definedName name="ZA146AA" localSheetId="1">2+1+-0.2152+2+1+-0.116979+2+1+-0.108228+2+1+-0.09866+2+1+-0.0903+2+1+-0.089058+2+1+-0.088921+2+1+-0.082839+2+1+-0.0822+2+1+-0.0819+2+1+-0.075913+2+1+-0.074348+8</definedName>
    <definedName name="ZA146AB" localSheetId="1">2+1+-0.0671+2+1+-0.065868+2+1+-0.06557+2+1+-0.059642+2+1+-0.0569+2+1+-0.0554+2+1+-0.05471+2+1+-0.0534+2+1+-0.0512+2+1+-0.0502+2+1+-0.0492+2+1+-0.048939+8</definedName>
    <definedName name="ZA146AC" localSheetId="1">2+1+-0.048204+2+1+-0.0457+2+1+-0.04479+2+1+-0.0438+2+1+-0.041537+2+1+-0.04037+2+1+-0.03992+2+1+-0.039455+2+1+-0.037348+2+1+-0.036748+2+1+-0.033267+2+1+-0.0331+8</definedName>
    <definedName name="ZA146AD" localSheetId="1">2+1+-0.032804+2+1+-0.0328+2+1+-0.0321+2+1+-0.031787+2+1+-0.03151+2+1+-0.0313+2+1+-0.0302+2+1+-0.0288+2+1+-0.02839+2+1+-0.027239+2+1+-0.0265+2+1+-0.0264+8</definedName>
    <definedName name="ZA146AE" localSheetId="1">2+1+-0.0249+2+1+-0.0247+2+1+-0.0233+2+1+-0.022+2+1+-0.021721+2+1+-0.0215+2+1+-0.0213+2+1+-0.020553+2+1+-0.020542+2+1+-0.017722+2+1+-0.0174+2+1+-0.01682+8</definedName>
    <definedName name="ZA146AF" localSheetId="1">2+1+-0.0164+2+1+-0.0163+2+1+-0.016146+2+1+-0.015925+2+1+-0.015241+2+1+-0.015113+2+1+-0.015107+2+1+-0.014974+2+1+-0.014423+2+1+-0.0143+2+1+-0.0142+2+1+-0.013929+8</definedName>
    <definedName name="ZA146AG" localSheetId="1">2+1+-0.0134+2+1+-0.01326+2+1+-0.01285+2+1+-0.0124+2+1+-0.011881+2+1+-0.0101+2+1+-0.009896+2+1+-0.009738+2+1+-0.009645+2+1+-0.0088+2+1+-0.008508+2+1+-0.008+8</definedName>
    <definedName name="ZA146AH" localSheetId="1">2+1+-0.00731+2+1+-0.007+2+1+-0.006837+2+1+-0.0065+2+2+-0.0061+2+1+-0.006+2+1+-0.0058+2+1+-0.005554+2+1+-0.0054+2+1+-0.0052+2+1+-0.005145+2+1+-0.004821+8</definedName>
    <definedName name="ZA146AI" localSheetId="1">2+1+-0.004+2+1+-0.0039+2+1+-0.0037+2+1+-0.003601+2+2+-0.0032+2+1+-0.0026+2+1+-0.000914+2+1+-0.000179+2+1+0.000016+2+1+0.0002+2+1+0.000277+2+1+0.0007+8</definedName>
    <definedName name="ZA146AJ" localSheetId="1">2+1+0.001372+2+1+0.001411+2+1+0.0018+2+1+0.001864+2+1+0.002108+2+1+0.00253+2+1+0.0026+2+1+0.002653+2+1+0.0028+2+1+0.003017+2+1+0.00307+2+1+0.00361+8</definedName>
    <definedName name="ZA146AK" localSheetId="1">2+1+0.00364+2+1+0.0044+2+1+0.004798+2+1+0.00569+2+1+0.0062+2+1+0.0069+2+1+0.007225+2+1+0.0078+2+1+0.0103+2+1+0.010674+2+1+0.0108+2+1+0.01095+8</definedName>
    <definedName name="ZA146AL" localSheetId="1">2+1+0.011+2+1+0.0129+2+1+0.01311+2+1+0.013114+2+1+0.0136+2+1+0.013632+2+1+0.0137+2+1+0.01408+2+1+0.0159+2+1+0.0166+2+1+0.017+2+1+0.0171+8</definedName>
    <definedName name="ZA146AM" localSheetId="1">2+1+0.017189+2+1+0.0173+2+1+0.0181+2+1+0.018341+2+1+0.01865+2+1+0.01921+2+1+0.0193+2+1+0.019395+2+2+0.0208+2+1+0.021919+2+1+0.0221+2+1+0.0233+8</definedName>
    <definedName name="ZA146AN" localSheetId="1">2+1+0.0235+2+2+0.0236+2+1+0.023655+2+1+0.0238+2+1+0.024653+2+1+0.0253+2+1+0.0256+2+1+0.02599+2+1+0.026+2+1+0.0263+2+1+0.0272+2+1+0.0273+8</definedName>
    <definedName name="ZA146AO" localSheetId="1">2+1+0.0274+2+1+0.027608+2+1+0.02806+2+1+0.02957+2+1+0.029921+2+1+0.031334+2+1+0.032584+2+1+0.033999+2+1+0.034715+2+1+0.0348+2+1+0.0365+2+1+0.036994+8</definedName>
    <definedName name="ZA146AP" localSheetId="1">2+1+0.037683+2+1+0.038+2+1+0.0382+2+1+0.038243+2+1+0.0385+2+1+0.03911+2+1+0.039421+2+1+0.0402+2+1+0.04099+2+1+0.041222+2+1+0.0413+2+1+0.0414+8</definedName>
    <definedName name="ZA146AQ" localSheetId="1">2+1+0.041535+2+1+0.041888+2+1+0.04214+2+1+0.0424+2+1+0.0427+2+1+0.042723+2+1+0.0428+2+1+0.04293+2+1+0.0438+2+1+0.0441+2+1+0.0442+2+1+0.0447+8</definedName>
    <definedName name="ZA146AR" localSheetId="1">2+1+0.046188+2+1+0.0464+2+1+0.0467+2+1+0.0468+2+1+0.047+2+1+0.047482+2+1+0.049304+2+1+0.0498+2+1+0.0499+2+1+0.050457+2+1+0.050859+2+1+0.050865+8</definedName>
    <definedName name="ZA146AS" localSheetId="1">2+1+0.05141+2+1+0.0516+2+1+0.0528+2+1+0.053574+2+1+0.053967+2+1+0.0549+2+1+0.0554+2+1+0.0556+2+1+0.055951+2+1+0.05621+2+1+0.05751+2+1+0.058372+8</definedName>
    <definedName name="ZA146AT" localSheetId="1">2+1+0.058574+2+1+0.06103+2+1+0.06106+2+1+0.0615+2+1+0.06367+2+1+0.0644+2+1+0.06742+2+1+0.0676+2+2+0.0716+2+1+0.0723+2+1+0.0738+2+1+0.0748+8</definedName>
    <definedName name="ZA146AU" localSheetId="1">2+1+0.07522+2+1+0.0758+2+1+0.0761+2+1+0.0768+2+1+0.087008+2+1+0.087669+2+1+0.0898+2+1+0.0975+2+1+0.10953+2+1+0.1125+2+1+0.1126+2+1+0.119925+8</definedName>
    <definedName name="ZA146AV" localSheetId="1">2+1+0.125146+2+1+0.1267+2+1+0.1343+2+1+0.165722+9</definedName>
    <definedName name="ZA147AA" localSheetId="1">2+1+-0.2152+2+1+-0.116979+2+1+-0.108228+2+1+-0.09866+2+1+-0.0903+2+1+-0.089058+2+1+-0.088921+2+1+-0.082839+2+1+-0.0822+2+1+-0.0819+2+1+-0.075913+2+1+-0.074348+8</definedName>
    <definedName name="ZA147AB" localSheetId="1">2+1+-0.0671+2+1+-0.065868+2+1+-0.06557+2+1+-0.059642+2+1+-0.0569+2+1+-0.0554+2+1+-0.05471+2+1+-0.0534+2+1+-0.0512+2+1+-0.0502+2+1+-0.0492+2+1+-0.048939+8</definedName>
    <definedName name="ZA147AC" localSheetId="1">2+1+-0.048204+2+1+-0.0457+2+1+-0.04479+2+1+-0.0438+2+1+-0.041537+2+1+-0.04037+2+1+-0.03992+2+1+-0.039455+2+1+-0.037348+2+1+-0.036748+2+1+-0.033267+2+1+-0.0331+8</definedName>
    <definedName name="ZA147AD" localSheetId="1">2+1+-0.032804+2+1+-0.0328+2+1+-0.0321+2+1+-0.031787+2+1+-0.03151+2+1+-0.0313+2+1+-0.0302+2+1+-0.0288+2+1+-0.02839+2+1+-0.027239+2+1+-0.0265+2+1+-0.0264+8</definedName>
    <definedName name="ZA147AE" localSheetId="1">2+1+-0.0249+2+1+-0.0247+2+1+-0.0233+2+1+-0.022+2+1+-0.021721+2+1+-0.0215+2+1+-0.0213+2+1+-0.020553+2+1+-0.020542+2+1+-0.017722+2+1+-0.0174+2+1+-0.01682+8</definedName>
    <definedName name="ZA147AF" localSheetId="1">2+1+-0.0164+2+1+-0.0163+2+1+-0.016146+2+1+-0.015925+2+1+-0.015241+2+1+-0.015113+2+1+-0.015107+2+1+-0.014974+2+1+-0.014423+2+1+-0.0143+2+1+-0.0142+2+1+-0.013929+8</definedName>
    <definedName name="ZA147AG" localSheetId="1">2+1+-0.0134+2+1+-0.01326+2+1+-0.01285+2+1+-0.0124+2+1+-0.011881+2+1+-0.0101+2+1+-0.009896+2+1+-0.009738+2+1+-0.009645+2+1+-0.0088+2+1+-0.008508+2+1+-0.008+8</definedName>
    <definedName name="ZA147AH" localSheetId="1">2+1+-0.00731+2+1+-0.007+2+1+-0.006837+2+1+-0.0065+2+2+-0.0061+2+1+-0.006+2+1+-0.0058+2+1+-0.005554+2+1+-0.0054+2+1+-0.0052+2+1+-0.005145+2+1+-0.004821+8</definedName>
    <definedName name="ZA147AI" localSheetId="1">2+1+-0.004+2+1+-0.0039+2+1+-0.0037+2+1+-0.003601+2+2+-0.0032+2+1+-0.0026+2+1+-0.000914+2+1+-0.000179+2+1+0.000016+2+1+0.0002+2+1+0.000277+2+1+0.0007+8</definedName>
    <definedName name="ZA147AJ" localSheetId="1">2+1+0.001372+2+1+0.001411+2+1+0.0018+2+1+0.001864+2+1+0.002108+2+1+0.00253+2+1+0.0026+2+1+0.002653+2+1+0.0028+2+1+0.003017+2+1+0.00307+2+1+0.00361+8</definedName>
    <definedName name="ZA147AK" localSheetId="1">2+1+0.00364+2+1+0.0044+2+1+0.004798+2+1+0.00569+2+1+0.0062+2+1+0.0069+2+1+0.007225+2+1+0.0078+2+1+0.0103+2+1+0.010674+2+1+0.0108+2+1+0.01095+8</definedName>
    <definedName name="ZA147AL" localSheetId="1">2+1+0.011+2+1+0.0129+2+1+0.01311+2+1+0.013114+2+1+0.0136+2+1+0.013632+2+1+0.0137+2+1+0.01408+2+1+0.0159+2+1+0.0166+2+1+0.017+2+1+0.0171+8</definedName>
    <definedName name="ZA147AM" localSheetId="1">2+1+0.017189+2+1+0.0173+2+1+0.0181+2+1+0.018341+2+1+0.01865+2+1+0.01921+2+1+0.0193+2+1+0.019395+2+2+0.0208+2+1+0.021919+2+1+0.0221+2+1+0.0233+8</definedName>
    <definedName name="ZA147AN" localSheetId="1">2+1+0.0235+2+2+0.0236+2+1+0.023655+2+1+0.0238+2+1+0.024653+2+1+0.0253+2+1+0.0256+2+1+0.02599+2+1+0.026+2+1+0.0263+2+1+0.0272+2+1+0.0273+8</definedName>
    <definedName name="ZA147AO" localSheetId="1">2+1+0.0274+2+1+0.027608+2+1+0.02806+2+1+0.02957+2+1+0.029921+2+1+0.031334+2+1+0.032584+2+1+0.033999+2+1+0.034715+2+1+0.0348+2+1+0.0365+2+1+0.036994+8</definedName>
    <definedName name="ZA147AP" localSheetId="1">2+1+0.037683+2+1+0.038+2+1+0.0382+2+1+0.038243+2+1+0.0385+2+1+0.03911+2+1+0.039421+2+1+0.0402+2+1+0.04099+2+1+0.041222+2+1+0.0413+2+1+0.0414+8</definedName>
    <definedName name="ZA147AQ" localSheetId="1">2+1+0.041535+2+1+0.041888+2+1+0.04214+2+1+0.0424+2+1+0.0427+2+1+0.042723+2+1+0.0428+2+1+0.04293+2+1+0.0438+2+1+0.0441+2+1+0.0442+2+1+0.0447+8</definedName>
    <definedName name="ZA147AR" localSheetId="1">2+1+0.046188+2+1+0.0464+2+1+0.0467+2+1+0.0468+2+1+0.047+2+1+0.047482+2+1+0.049304+2+1+0.0498+2+1+0.0499+2+1+0.050457+2+1+0.050859+2+1+0.050865+8</definedName>
    <definedName name="ZA147AS" localSheetId="1">2+1+0.05141+2+1+0.0516+2+1+0.0528+2+1+0.053574+2+1+0.053967+2+1+0.0549+2+1+0.0554+2+1+0.0556+2+1+0.055951+2+1+0.05621+2+1+0.05751+2+1+0.058372+8</definedName>
    <definedName name="ZA147AT" localSheetId="1">2+1+0.058574+2+1+0.06103+2+1+0.06106+2+1+0.0615+2+1+0.06367+2+1+0.0644+2+1+0.06742+2+1+0.0676+2+2+0.0716+2+1+0.0723+2+1+0.0738+2+1+0.0748+8</definedName>
    <definedName name="ZA147AU" localSheetId="1">2+1+0.07522+2+1+0.0758+2+1+0.0761+2+1+0.0768+2+1+0.087008+2+1+0.087669+2+1+0.0898+2+1+0.0975+2+1+0.10953+2+1+0.1125+2+1+0.1126+2+1+0.119925+8</definedName>
    <definedName name="ZA147AV" localSheetId="1">2+1+0.125146+2+1+0.1267+2+1+0.1343+2+1+0.165722+9</definedName>
    <definedName name="ZA148AA" localSheetId="1">2+1+-0.2152+2+1+-0.116979+2+1+-0.108228+2+1+-0.09866+2+1+-0.0903+2+1+-0.089058+2+1+-0.088921+2+1+-0.082839+2+1+-0.0822+2+1+-0.0819+2+1+-0.075913+2+1+-0.074348+8</definedName>
    <definedName name="ZA148AB" localSheetId="1">2+1+-0.0671+2+1+-0.065868+2+1+-0.06557+2+1+-0.059642+2+1+-0.0569+2+1+-0.0554+2+1+-0.05471+2+1+-0.0534+2+1+-0.0512+2+1+-0.0502+2+1+-0.0492+2+1+-0.048939+8</definedName>
    <definedName name="ZA148AC" localSheetId="1">2+1+-0.048204+2+1+-0.0457+2+1+-0.04479+2+1+-0.0438+2+1+-0.041537+2+1+-0.04037+2+1+-0.03992+2+1+-0.039455+2+1+-0.037348+2+1+-0.036748+2+1+-0.033267+2+1+-0.0331+8</definedName>
    <definedName name="ZA148AD" localSheetId="1">2+1+-0.032804+2+1+-0.0328+2+1+-0.0321+2+1+-0.031787+2+1+-0.03151+2+1+-0.0313+2+1+-0.0302+2+1+-0.0288+2+1+-0.02839+2+1+-0.027239+2+1+-0.0265+2+1+-0.0264+8</definedName>
    <definedName name="ZA148AE" localSheetId="1">2+1+-0.0249+2+1+-0.0247+2+1+-0.0233+2+1+-0.022+2+1+-0.021721+2+1+-0.0215+2+1+-0.0213+2+1+-0.020553+2+1+-0.020542+2+1+-0.017722+2+1+-0.0174+2+1+-0.01682+8</definedName>
    <definedName name="ZA148AF" localSheetId="1">2+1+-0.0164+2+1+-0.0163+2+1+-0.016146+2+1+-0.015925+2+1+-0.015241+2+1+-0.015113+2+1+-0.015107+2+1+-0.014974+2+1+-0.014423+2+1+-0.0143+2+1+-0.0142+2+1+-0.013929+8</definedName>
    <definedName name="ZA148AG" localSheetId="1">2+1+-0.0134+2+1+-0.01326+2+1+-0.01285+2+1+-0.0124+2+1+-0.011881+2+1+-0.0101+2+1+-0.009896+2+1+-0.009738+2+1+-0.009645+2+1+-0.0088+2+1+-0.008508+2+1+-0.008+8</definedName>
    <definedName name="ZA148AH" localSheetId="1">2+1+-0.00731+2+1+-0.007+2+1+-0.006837+2+1+-0.0065+2+2+-0.0061+2+1+-0.006+2+1+-0.0058+2+1+-0.005554+2+1+-0.0054+2+1+-0.0052+2+1+-0.005145+2+1+-0.004821+8</definedName>
    <definedName name="ZA148AI" localSheetId="1">2+1+-0.004+2+1+-0.0039+2+1+-0.0037+2+1+-0.003601+2+2+-0.0032+2+1+-0.0026+2+1+-0.000914+2+1+-0.000179+2+1+0.000016+2+1+0.0002+2+1+0.000277+2+1+0.0007+8</definedName>
    <definedName name="ZA148AJ" localSheetId="1">2+1+0.001372+2+1+0.001411+2+1+0.0018+2+1+0.001864+2+1+0.002108+2+1+0.00253+2+1+0.0026+2+1+0.002653+2+1+0.0028+2+1+0.003017+2+1+0.00307+2+1+0.00361+8</definedName>
    <definedName name="ZA148AK" localSheetId="1">2+1+0.00364+2+1+0.0044+2+1+0.004798+2+1+0.00569+2+1+0.0062+2+1+0.0069+2+1+0.007225+2+1+0.0078+2+1+0.0103+2+1+0.010674+2+1+0.0108+2+1+0.01095+8</definedName>
    <definedName name="ZA148AL" localSheetId="1">2+1+0.011+2+1+0.0129+2+1+0.01311+2+1+0.013114+2+1+0.0136+2+1+0.013632+2+1+0.0137+2+1+0.01408+2+1+0.0159+2+1+0.0166+2+1+0.017+2+1+0.0171+8</definedName>
    <definedName name="ZA148AM" localSheetId="1">2+1+0.017189+2+1+0.0173+2+1+0.0181+2+1+0.018341+2+1+0.01865+2+1+0.01921+2+1+0.0193+2+1+0.019395+2+2+0.0208+2+1+0.021919+2+1+0.0221+2+1+0.0233+8</definedName>
    <definedName name="ZA148AN" localSheetId="1">2+1+0.0235+2+2+0.0236+2+1+0.023655+2+1+0.0238+2+1+0.024653+2+1+0.0253+2+1+0.0256+2+1+0.02599+2+1+0.026+2+1+0.0263+2+1+0.0272+2+1+0.0273+8</definedName>
    <definedName name="ZA148AO" localSheetId="1">2+1+0.0274+2+1+0.027608+2+1+0.02806+2+1+0.02957+2+1+0.029921+2+1+0.031334+2+1+0.032584+2+1+0.033999+2+1+0.034715+2+1+0.0348+2+1+0.0365+2+1+0.036994+8</definedName>
    <definedName name="ZA148AP" localSheetId="1">2+1+0.037683+2+1+0.038+2+1+0.0382+2+1+0.038243+2+1+0.0385+2+1+0.03911+2+1+0.039421+2+1+0.0402+2+1+0.04099+2+1+0.041222+2+1+0.0413+2+1+0.0414+8</definedName>
    <definedName name="ZA148AQ" localSheetId="1">2+1+0.041535+2+1+0.041888+2+1+0.04214+2+1+0.0424+2+1+0.0427+2+1+0.042723+2+1+0.0428+2+1+0.04293+2+1+0.0438+2+1+0.0441+2+1+0.0442+2+1+0.0447+8</definedName>
    <definedName name="ZA148AR" localSheetId="1">2+1+0.046188+2+1+0.0464+2+1+0.0467+2+1+0.0468+2+1+0.047+2+1+0.047482+2+1+0.049304+2+1+0.0498+2+1+0.0499+2+1+0.050457+2+1+0.050859+2+1+0.050865+8</definedName>
    <definedName name="ZA148AS" localSheetId="1">2+1+0.05141+2+1+0.0516+2+1+0.0528+2+1+0.053574+2+1+0.053967+2+1+0.0549+2+1+0.0554+2+1+0.0556+2+1+0.055951+2+1+0.05621+2+1+0.05751+2+1+0.058372+8</definedName>
    <definedName name="ZA148AT" localSheetId="1">2+1+0.058574+2+1+0.06103+2+1+0.06106+2+1+0.0615+2+1+0.06367+2+1+0.0644+2+1+0.06742+2+1+0.0676+2+2+0.0716+2+1+0.0723+2+1+0.0738+2+1+0.0748+8</definedName>
    <definedName name="ZA148AU" localSheetId="1">2+1+0.07522+2+1+0.0758+2+1+0.0761+2+1+0.0768+2+1+0.087008+2+1+0.087669+2+1+0.0898+2+1+0.0975+2+1+0.10953+2+1+0.1125+2+1+0.1126+2+1+0.119925+8</definedName>
    <definedName name="ZA148AV" localSheetId="1">2+1+0.125146+2+1+0.1267+2+1+0.1343+2+1+0.165722+9</definedName>
    <definedName name="ZA149AA" localSheetId="1">2+1+-0.2152+2+1+-0.116979+2+1+-0.108228+2+1+-0.09866+2+1+-0.0903+2+1+-0.089058+2+1+-0.088921+2+1+-0.082839+2+1+-0.0822+2+1+-0.0819+2+1+-0.075913+2+1+-0.074348+8</definedName>
    <definedName name="ZA149AB" localSheetId="1">2+1+-0.0671+2+1+-0.065868+2+1+-0.06557+2+1+-0.059642+2+1+-0.0569+2+1+-0.0554+2+1+-0.05471+2+1+-0.0534+2+1+-0.0512+2+1+-0.0502+2+1+-0.0492+2+1+-0.048939+8</definedName>
    <definedName name="ZA149AC" localSheetId="1">2+1+-0.048204+2+1+-0.0457+2+1+-0.04479+2+1+-0.0438+2+1+-0.041537+2+1+-0.04037+2+1+-0.03992+2+1+-0.039455+2+1+-0.037348+2+1+-0.036748+2+1+-0.033267+2+1+-0.0331+8</definedName>
    <definedName name="ZA149AD" localSheetId="1">2+1+-0.032804+2+1+-0.0328+2+1+-0.0321+2+1+-0.031787+2+1+-0.03151+2+1+-0.0313+2+1+-0.0302+2+1+-0.0288+2+1+-0.02839+2+1+-0.027239+2+1+-0.0265+2+1+-0.0264+8</definedName>
    <definedName name="ZA149AE" localSheetId="1">2+1+-0.0249+2+1+-0.0247+2+1+-0.0233+2+1+-0.022+2+1+-0.021721+2+1+-0.0215+2+1+-0.0213+2+1+-0.020553+2+1+-0.020542+2+1+-0.017722+2+1+-0.0174+2+1+-0.01682+8</definedName>
    <definedName name="ZA149AF" localSheetId="1">2+1+-0.0164+2+1+-0.0163+2+1+-0.016146+2+1+-0.015925+2+1+-0.015241+2+1+-0.015113+2+1+-0.015107+2+1+-0.014974+2+1+-0.014423+2+1+-0.0143+2+1+-0.0142+2+1+-0.013929+8</definedName>
    <definedName name="ZA149AG" localSheetId="1">2+1+-0.0134+2+1+-0.01326+2+1+-0.01285+2+1+-0.0124+2+1+-0.011881+2+1+-0.0101+2+1+-0.009896+2+1+-0.009738+2+1+-0.009645+2+1+-0.0088+2+1+-0.008508+2+1+-0.008+8</definedName>
    <definedName name="ZA149AH" localSheetId="1">2+1+-0.00731+2+1+-0.007+2+1+-0.006837+2+1+-0.0065+2+2+-0.0061+2+1+-0.006+2+1+-0.0058+2+1+-0.005554+2+1+-0.0054+2+1+-0.0052+2+1+-0.005145+2+1+-0.004821+8</definedName>
    <definedName name="ZA149AI" localSheetId="1">2+1+-0.004+2+1+-0.0039+2+1+-0.0037+2+1+-0.003601+2+2+-0.0032+2+1+-0.0026+2+1+-0.000914+2+1+-0.000179+2+1+0.000016+2+1+0.0002+2+1+0.000277+2+1+0.0007+8</definedName>
    <definedName name="ZA149AJ" localSheetId="1">2+1+0.001372+2+1+0.001411+2+1+0.0018+2+1+0.001864+2+1+0.002108+2+1+0.00253+2+1+0.0026+2+1+0.002653+2+1+0.0028+2+1+0.003017+2+1+0.00307+2+1+0.00361+8</definedName>
    <definedName name="ZA149AK" localSheetId="1">2+1+0.00364+2+1+0.0044+2+1+0.004798+2+1+0.00569+2+1+0.0062+2+1+0.0069+2+1+0.007225+2+1+0.0078+2+1+0.0103+2+1+0.010674+2+1+0.0108+2+1+0.01095+8</definedName>
    <definedName name="ZA149AL" localSheetId="1">2+1+0.011+2+1+0.0129+2+1+0.01311+2+1+0.013114+2+1+0.0136+2+1+0.013632+2+1+0.0137+2+1+0.01408+2+1+0.0159+2+1+0.0166+2+1+0.017+2+1+0.0171+8</definedName>
    <definedName name="ZA149AM" localSheetId="1">2+1+0.017189+2+1+0.0173+2+1+0.0181+2+1+0.018341+2+1+0.01865+2+1+0.01921+2+1+0.0193+2+1+0.019395+2+2+0.0208+2+1+0.021919+2+1+0.0221+2+1+0.0233+8</definedName>
    <definedName name="ZA149AN" localSheetId="1">2+1+0.0235+2+2+0.0236+2+1+0.023655+2+1+0.0238+2+1+0.024653+2+1+0.0253+2+1+0.0256+2+1+0.02599+2+1+0.026+2+1+0.0263+2+1+0.0272+2+1+0.0273+8</definedName>
    <definedName name="ZA149AO" localSheetId="1">2+1+0.0274+2+1+0.027608+2+1+0.02806+2+1+0.02957+2+1+0.029921+2+1+0.031334+2+1+0.032584+2+1+0.033999+2+1+0.034715+2+1+0.0348+2+1+0.0365+2+1+0.036994+8</definedName>
    <definedName name="ZA149AP" localSheetId="1">2+1+0.037683+2+1+0.038+2+1+0.0382+2+1+0.038243+2+1+0.0385+2+1+0.03911+2+1+0.039421+2+1+0.0402+2+1+0.04099+2+1+0.041222+2+1+0.0413+2+1+0.0414+8</definedName>
    <definedName name="ZA149AQ" localSheetId="1">2+1+0.041535+2+1+0.041888+2+1+0.04214+2+1+0.0424+2+1+0.0427+2+1+0.042723+2+1+0.0428+2+1+0.04293+2+1+0.0438+2+1+0.0441+2+1+0.0442+2+1+0.0447+8</definedName>
    <definedName name="ZA149AR" localSheetId="1">2+1+0.046188+2+1+0.0464+2+1+0.0467+2+1+0.0468+2+1+0.047+2+1+0.047482+2+1+0.049304+2+1+0.0498+2+1+0.0499+2+1+0.050457+2+1+0.050859+2+1+0.050865+8</definedName>
    <definedName name="ZA149AS" localSheetId="1">2+1+0.05141+2+1+0.0516+2+1+0.0528+2+1+0.053574+2+1+0.053967+2+1+0.0549+2+1+0.0554+2+1+0.0556+2+1+0.055951+2+1+0.05621+2+1+0.05751+2+1+0.058372+8</definedName>
    <definedName name="ZA149AT" localSheetId="1">2+1+0.058574+2+1+0.06103+2+1+0.06106+2+1+0.0615+2+1+0.06367+2+1+0.0644+2+1+0.06742+2+1+0.0676+2+2+0.0716+2+1+0.0723+2+1+0.0738+2+1+0.0748+8</definedName>
    <definedName name="ZA149AU" localSheetId="1">2+1+0.07522+2+1+0.0758+2+1+0.0761+2+1+0.0768+2+1+0.087008+2+1+0.087669+2+1+0.0898+2+1+0.0975+2+1+0.10953+2+1+0.1125+2+1+0.1126+2+1+0.119925+8</definedName>
    <definedName name="ZA149AV" localSheetId="1">2+1+0.125146+2+1+0.1267+2+1+0.1343+2+1+0.165722+9</definedName>
    <definedName name="ZA150AA" localSheetId="1">2+1+-0.2152+2+1+-0.116979+2+1+-0.108228+2+1+-0.09866+2+1+-0.0903+2+1+-0.089058+2+1+-0.088921+2+1+-0.082839+2+1+-0.0822+2+1+-0.0819+2+1+-0.075913+2+1+-0.074348+8</definedName>
    <definedName name="ZA150AB" localSheetId="1">2+1+-0.0671+2+1+-0.065868+2+1+-0.06557+2+1+-0.059642+2+1+-0.0569+2+1+-0.0554+2+1+-0.05471+2+1+-0.0534+2+1+-0.0512+2+1+-0.0502+2+1+-0.0492+2+1+-0.048939+8</definedName>
    <definedName name="ZA150AC" localSheetId="1">2+1+-0.048204+2+1+-0.0457+2+1+-0.04479+2+1+-0.0438+2+1+-0.041537+2+1+-0.04037+2+1+-0.03992+2+1+-0.039455+2+1+-0.037348+2+1+-0.036748+2+1+-0.033267+2+1+-0.0331+8</definedName>
    <definedName name="ZA150AD" localSheetId="1">2+1+-0.032804+2+1+-0.0328+2+1+-0.0321+2+1+-0.031787+2+1+-0.03151+2+1+-0.0313+2+1+-0.0302+2+1+-0.0288+2+1+-0.02839+2+1+-0.027239+2+1+-0.0265+2+1+-0.0264+8</definedName>
    <definedName name="ZA150AE" localSheetId="1">2+1+-0.0249+2+1+-0.0247+2+1+-0.0233+2+1+-0.022+2+1+-0.021721+2+1+-0.0215+2+1+-0.0213+2+1+-0.020553+2+1+-0.020542+2+1+-0.017722+2+1+-0.0174+2+1+-0.01682+8</definedName>
    <definedName name="ZA150AF" localSheetId="1">2+1+-0.0164+2+1+-0.0163+2+1+-0.016146+2+1+-0.015925+2+1+-0.015241+2+1+-0.015113+2+1+-0.015107+2+1+-0.014974+2+1+-0.014423+2+1+-0.0143+2+1+-0.0142+2+1+-0.013929+8</definedName>
    <definedName name="ZA150AG" localSheetId="1">2+1+-0.0134+2+1+-0.01326+2+1+-0.01285+2+1+-0.0124+2+1+-0.011881+2+1+-0.0101+2+1+-0.009896+2+1+-0.009738+2+1+-0.009645+2+1+-0.0088+2+1+-0.008508+2+1+-0.008+8</definedName>
    <definedName name="ZA150AH" localSheetId="1">2+1+-0.00731+2+1+-0.007+2+1+-0.006837+2+1+-0.0065+2+2+-0.0061+2+1+-0.006+2+1+-0.0058+2+1+-0.005554+2+1+-0.0054+2+1+-0.0052+2+1+-0.005145+2+1+-0.004821+8</definedName>
    <definedName name="ZA150AI" localSheetId="1">2+1+-0.004+2+1+-0.0039+2+1+-0.0037+2+1+-0.003601+2+2+-0.0032+2+1+-0.0026+2+1+-0.000914+2+1+-0.000179+2+1+0.000016+2+1+0.0002+2+1+0.000277+2+1+0.0007+8</definedName>
    <definedName name="ZA150AJ" localSheetId="1">2+1+0.001372+2+1+0.001411+2+1+0.0018+2+1+0.001864+2+1+0.002108+2+1+0.00253+2+1+0.0026+2+1+0.002653+2+1+0.0028+2+1+0.003017+2+1+0.00307+2+1+0.00361+8</definedName>
    <definedName name="ZA150AK" localSheetId="1">2+1+0.00364+2+1+0.0044+2+1+0.004798+2+1+0.00569+2+1+0.0062+2+1+0.0069+2+1+0.007225+2+1+0.0078+2+1+0.0103+2+1+0.010674+2+1+0.0108+2+1+0.01095+8</definedName>
    <definedName name="ZA150AL" localSheetId="1">2+1+0.011+2+1+0.0129+2+1+0.01311+2+1+0.013114+2+1+0.0136+2+1+0.013632+2+1+0.0137+2+1+0.01408+2+1+0.0159+2+1+0.0166+2+1+0.017+2+1+0.0171+8</definedName>
    <definedName name="ZA150AM" localSheetId="1">2+1+0.017189+2+1+0.0173+2+1+0.0181+2+1+0.018341+2+1+0.01865+2+1+0.01921+2+1+0.0193+2+1+0.019395+2+2+0.0208+2+1+0.021919+2+1+0.0221+2+1+0.0233+8</definedName>
    <definedName name="ZA150AN" localSheetId="1">2+1+0.0235+2+2+0.0236+2+1+0.023655+2+1+0.0238+2+1+0.024653+2+1+0.0253+2+1+0.0256+2+1+0.02599+2+1+0.026+2+1+0.0263+2+1+0.0272+2+1+0.0273+8</definedName>
    <definedName name="ZA150AO" localSheetId="1">2+1+0.0274+2+1+0.027608+2+1+0.02806+2+1+0.02957+2+1+0.029921+2+1+0.031334+2+1+0.032584+2+1+0.033999+2+1+0.034715+2+1+0.0348+2+1+0.0365+2+1+0.036994+8</definedName>
    <definedName name="ZA150AP" localSheetId="1">2+1+0.037683+2+1+0.038+2+1+0.0382+2+1+0.038243+2+1+0.0385+2+1+0.03911+2+1+0.039421+2+1+0.0402+2+1+0.04099+2+1+0.041222+2+1+0.0413+2+1+0.0414+8</definedName>
    <definedName name="ZA150AQ" localSheetId="1">2+1+0.041535+2+1+0.041888+2+1+0.04214+2+1+0.0424+2+1+0.0427+2+1+0.042723+2+1+0.0428+2+1+0.04293+2+1+0.0438+2+1+0.0441+2+1+0.0442+2+1+0.0447+8</definedName>
    <definedName name="ZA150AR" localSheetId="1">2+1+0.046188+2+1+0.0464+2+1+0.0467+2+1+0.0468+2+1+0.047+2+1+0.047482+2+1+0.049304+2+1+0.0498+2+1+0.0499+2+1+0.050457+2+1+0.050859+2+1+0.050865+8</definedName>
    <definedName name="ZA150AS" localSheetId="1">2+1+0.05141+2+1+0.0516+2+1+0.0528+2+1+0.053574+2+1+0.053967+2+1+0.0549+2+1+0.0554+2+1+0.0556+2+1+0.055951+2+1+0.05621+2+1+0.05751+2+1+0.058372+8</definedName>
    <definedName name="ZA150AT" localSheetId="1">2+1+0.058574+2+1+0.06103+2+1+0.06106+2+1+0.0615+2+1+0.06367+2+1+0.0644+2+1+0.06742+2+1+0.0676+2+2+0.0716+2+1+0.0723+2+1+0.0738+2+1+0.0748+8</definedName>
    <definedName name="ZA150AU" localSheetId="1">2+1+0.07522+2+1+0.0758+2+1+0.0761+2+1+0.0768+2+1+0.087008+2+1+0.087669+2+1+0.0898+2+1+0.0975+2+1+0.10953+2+1+0.1125+2+1+0.1126+2+1+0.119925+8</definedName>
    <definedName name="ZA150AV" localSheetId="1">2+1+0.125146+2+1+0.1267+2+1+0.1343+2+1+0.165722+9</definedName>
    <definedName name="ZA151AA" localSheetId="1">2+1+-0.2152+2+1+-0.116979+2+1+-0.108228+2+1+-0.09866+2+1+-0.0903+2+1+-0.089058+2+1+-0.088921+2+1+-0.082839+2+1+-0.0822+2+1+-0.0819+2+1+-0.075913+2+1+-0.074348+8</definedName>
    <definedName name="ZA151AB" localSheetId="1">2+1+-0.0671+2+1+-0.065868+2+1+-0.06557+2+1+-0.059642+2+1+-0.0569+2+1+-0.0554+2+1+-0.05471+2+1+-0.0534+2+1+-0.0512+2+1+-0.0502+2+1+-0.0492+2+1+-0.048939+8</definedName>
    <definedName name="ZA151AC" localSheetId="1">2+1+-0.048204+2+1+-0.0457+2+1+-0.04479+2+1+-0.0438+2+1+-0.041537+2+1+-0.04037+2+1+-0.03992+2+1+-0.039455+2+1+-0.037348+2+1+-0.036748+2+1+-0.033267+2+1+-0.0331+8</definedName>
    <definedName name="ZA151AD" localSheetId="1">2+1+-0.032804+2+1+-0.0328+2+1+-0.0321+2+1+-0.031787+2+1+-0.03151+2+1+-0.0313+2+1+-0.0302+2+1+-0.0288+2+1+-0.02839+2+1+-0.027239+2+1+-0.0265+2+1+-0.0264+8</definedName>
    <definedName name="ZA151AE" localSheetId="1">2+1+-0.0249+2+1+-0.0247+2+1+-0.0233+2+1+-0.022+2+1+-0.021721+2+1+-0.0215+2+1+-0.0213+2+1+-0.020553+2+1+-0.020542+2+1+-0.017722+2+1+-0.0174+2+1+-0.01682+8</definedName>
    <definedName name="ZA151AF" localSheetId="1">2+1+-0.0164+2+1+-0.0163+2+1+-0.016146+2+1+-0.015925+2+1+-0.015241+2+1+-0.015113+2+1+-0.015107+2+1+-0.014974+2+1+-0.014423+2+1+-0.0143+2+1+-0.0142+2+1+-0.013929+8</definedName>
    <definedName name="ZA151AG" localSheetId="1">2+1+-0.0134+2+1+-0.01326+2+1+-0.01285+2+1+-0.0124+2+1+-0.011881+2+1+-0.0101+2+1+-0.009896+2+1+-0.009738+2+1+-0.009645+2+1+-0.0088+2+1+-0.008508+2+1+-0.008+8</definedName>
    <definedName name="ZA151AH" localSheetId="1">2+1+-0.00731+2+1+-0.007+2+1+-0.006837+2+1+-0.0065+2+2+-0.0061+2+1+-0.006+2+1+-0.0058+2+1+-0.005554+2+1+-0.0054+2+1+-0.0052+2+1+-0.005145+2+1+-0.004821+8</definedName>
    <definedName name="ZA151AI" localSheetId="1">2+1+-0.004+2+1+-0.0039+2+1+-0.0037+2+1+-0.003601+2+2+-0.0032+2+1+-0.0026+2+1+-0.000914+2+1+-0.000179+2+1+0.000016+2+1+0.0002+2+1+0.000277+2+1+0.0007+8</definedName>
    <definedName name="ZA151AJ" localSheetId="1">2+1+0.001372+2+1+0.001411+2+1+0.0018+2+1+0.001864+2+1+0.002108+2+1+0.00253+2+1+0.0026+2+1+0.002653+2+1+0.0028+2+1+0.003017+2+1+0.00307+2+1+0.00361+8</definedName>
    <definedName name="ZA151AK" localSheetId="1">2+1+0.00364+2+1+0.0044+2+1+0.004798+2+1+0.00569+2+1+0.0062+2+1+0.0069+2+1+0.007225+2+1+0.0078+2+1+0.0103+2+1+0.010674+2+1+0.0108+2+1+0.01095+8</definedName>
    <definedName name="ZA151AL" localSheetId="1">2+1+0.011+2+1+0.0129+2+1+0.01311+2+1+0.013114+2+1+0.0136+2+1+0.013632+2+1+0.0137+2+1+0.01408+2+1+0.0159+2+1+0.0166+2+1+0.017+2+1+0.0171+8</definedName>
    <definedName name="ZA151AM" localSheetId="1">2+1+0.017189+2+1+0.0173+2+1+0.0181+2+1+0.018341+2+1+0.01865+2+1+0.01921+2+1+0.0193+2+1+0.019395+2+2+0.0208+2+1+0.021919+2+1+0.0221+2+1+0.0233+8</definedName>
    <definedName name="ZA151AN" localSheetId="1">2+1+0.0235+2+2+0.0236+2+1+0.023655+2+1+0.0238+2+1+0.024653+2+1+0.0253+2+1+0.0256+2+1+0.02599+2+1+0.026+2+1+0.0263+2+1+0.0272+2+1+0.0273+8</definedName>
    <definedName name="ZA151AO" localSheetId="1">2+1+0.0274+2+1+0.027608+2+1+0.02806+2+1+0.02957+2+1+0.029921+2+1+0.031334+2+1+0.032584+2+1+0.033999+2+1+0.034715+2+1+0.0348+2+1+0.0365+2+1+0.036994+8</definedName>
    <definedName name="ZA151AP" localSheetId="1">2+1+0.037683+2+1+0.038+2+1+0.0382+2+1+0.038243+2+1+0.0385+2+1+0.03911+2+1+0.039421+2+1+0.0402+2+1+0.04099+2+1+0.041222+2+1+0.0413+2+1+0.0414+8</definedName>
    <definedName name="ZA151AQ" localSheetId="1">2+1+0.041535+2+1+0.041888+2+1+0.04214+2+1+0.0424+2+1+0.0427+2+1+0.042723+2+1+0.0428+2+1+0.04293+2+1+0.0438+2+1+0.0441+2+1+0.0442+2+1+0.0447+8</definedName>
    <definedName name="ZA151AR" localSheetId="1">2+1+0.046188+2+1+0.0464+2+1+0.0467+2+1+0.0468+2+1+0.047+2+1+0.047482+2+1+0.049304+2+1+0.0498+2+1+0.0499+2+1+0.050457+2+1+0.050859+2+1+0.050865+8</definedName>
    <definedName name="ZA151AS" localSheetId="1">2+1+0.05141+2+1+0.0516+2+1+0.0528+2+1+0.053574+2+1+0.053967+2+1+0.0549+2+1+0.0554+2+1+0.0556+2+1+0.055951+2+1+0.05621+2+1+0.05751+2+1+0.058372+8</definedName>
    <definedName name="ZA151AT" localSheetId="1">2+1+0.058574+2+1+0.06103+2+1+0.06106+2+1+0.0615+2+1+0.06367+2+1+0.0644+2+1+0.06742+2+1+0.0676+2+2+0.0716+2+1+0.0723+2+1+0.0738+2+1+0.0748+8</definedName>
    <definedName name="ZA151AU" localSheetId="1">2+1+0.07522+2+1+0.0758+2+1+0.0761+2+1+0.0768+2+1+0.087008+2+1+0.087669+2+1+0.0898+2+1+0.0975+2+1+0.10953+2+1+0.1125+2+1+0.1126+2+1+0.119925+8</definedName>
    <definedName name="ZA151AV" localSheetId="1">2+1+0.125146+2+1+0.1267+2+1+0.1343+2+1+0.165722+9</definedName>
    <definedName name="ZA152AA" localSheetId="1">2+1+-0.2152+2+1+-0.116979+2+1+-0.108228+2+1+-0.09866+2+1+-0.0903+2+1+-0.089058+2+1+-0.088921+2+1+-0.082839+2+1+-0.0822+2+1+-0.0819+2+1+-0.075913+2+1+-0.074348+8</definedName>
    <definedName name="ZA152AB" localSheetId="1">2+1+-0.0671+2+1+-0.065868+2+1+-0.06557+2+1+-0.059642+2+1+-0.0569+2+1+-0.0554+2+1+-0.05471+2+1+-0.0534+2+1+-0.0512+2+1+-0.0502+2+1+-0.0492+2+1+-0.048939+8</definedName>
    <definedName name="ZA152AC" localSheetId="1">2+1+-0.048204+2+1+-0.0457+2+1+-0.04479+2+1+-0.0438+2+1+-0.041537+2+1+-0.04037+2+1+-0.03992+2+1+-0.039455+2+1+-0.037348+2+1+-0.036748+2+1+-0.033267+2+1+-0.0331+8</definedName>
    <definedName name="ZA152AD" localSheetId="1">2+1+-0.032804+2+1+-0.0328+2+1+-0.0321+2+1+-0.031787+2+1+-0.03151+2+1+-0.0313+2+1+-0.0302+2+1+-0.0288+2+1+-0.02839+2+1+-0.027239+2+1+-0.0265+2+1+-0.0264+8</definedName>
    <definedName name="ZA152AE" localSheetId="1">2+1+-0.0249+2+1+-0.0247+2+1+-0.0233+2+1+-0.022+2+1+-0.021721+2+1+-0.0215+2+1+-0.0213+2+1+-0.020553+2+1+-0.020542+2+1+-0.017722+2+1+-0.0174+2+1+-0.01682+8</definedName>
    <definedName name="ZA152AF" localSheetId="1">2+1+-0.0164+2+1+-0.0163+2+1+-0.016146+2+1+-0.015925+2+1+-0.015241+2+1+-0.015113+2+1+-0.015107+2+1+-0.014974+2+1+-0.014423+2+1+-0.0143+2+1+-0.0142+2+1+-0.013929+8</definedName>
    <definedName name="ZA152AG" localSheetId="1">2+1+-0.0134+2+1+-0.01326+2+1+-0.01285+2+1+-0.0124+2+1+-0.011881+2+1+-0.0101+2+1+-0.009896+2+1+-0.009738+2+1+-0.009645+2+1+-0.0088+2+1+-0.008508+2+1+-0.008+8</definedName>
    <definedName name="ZA152AH" localSheetId="1">2+1+-0.00731+2+1+-0.007+2+1+-0.006837+2+1+-0.0065+2+2+-0.0061+2+1+-0.006+2+1+-0.0058+2+1+-0.005554+2+1+-0.0054+2+1+-0.0052+2+1+-0.005145+2+1+-0.004821+8</definedName>
    <definedName name="ZA152AI" localSheetId="1">2+1+-0.004+2+1+-0.0039+2+1+-0.0037+2+1+-0.003601+2+2+-0.0032+2+1+-0.0026+2+1+-0.000914+2+1+-0.000179+2+1+0.000016+2+1+0.0002+2+1+0.000277+2+1+0.0007+8</definedName>
    <definedName name="ZA152AJ" localSheetId="1">2+1+0.001372+2+1+0.001411+2+1+0.0018+2+1+0.001864+2+1+0.002108+2+1+0.00253+2+1+0.0026+2+1+0.002653+2+1+0.0028+2+1+0.003017+2+1+0.00307+2+1+0.00361+8</definedName>
    <definedName name="ZA152AK" localSheetId="1">2+1+0.00364+2+1+0.0044+2+1+0.004798+2+1+0.00569+2+1+0.0062+2+1+0.0069+2+1+0.007225+2+1+0.0078+2+1+0.0103+2+1+0.010674+2+1+0.0108+2+1+0.01095+8</definedName>
    <definedName name="ZA152AL" localSheetId="1">2+1+0.011+2+1+0.0129+2+1+0.01311+2+1+0.013114+2+1+0.0136+2+1+0.013632+2+1+0.0137+2+1+0.01408+2+1+0.0159+2+1+0.0166+2+1+0.017+2+1+0.0171+8</definedName>
    <definedName name="ZA152AM" localSheetId="1">2+1+0.017189+2+1+0.0173+2+1+0.0181+2+1+0.018341+2+1+0.01865+2+1+0.01921+2+1+0.0193+2+1+0.019395+2+2+0.0208+2+1+0.021919+2+1+0.0221+2+1+0.0233+8</definedName>
    <definedName name="ZA152AN" localSheetId="1">2+1+0.0235+2+2+0.0236+2+1+0.023655+2+1+0.0238+2+1+0.024653+2+1+0.0253+2+1+0.0256+2+1+0.02599+2+1+0.026+2+1+0.0263+2+1+0.0272+2+1+0.0273+8</definedName>
    <definedName name="ZA152AO" localSheetId="1">2+1+0.0274+2+1+0.027608+2+1+0.02806+2+1+0.02957+2+1+0.029921+2+1+0.031334+2+1+0.032584+2+1+0.033999+2+1+0.034715+2+1+0.0348+2+1+0.0365+2+1+0.036994+8</definedName>
    <definedName name="ZA152AP" localSheetId="1">2+1+0.037683+2+1+0.038+2+1+0.0382+2+1+0.038243+2+1+0.0385+2+1+0.03911+2+1+0.039421+2+1+0.0402+2+1+0.04099+2+1+0.041222+2+1+0.0413+2+1+0.0414+8</definedName>
    <definedName name="ZA152AQ" localSheetId="1">2+1+0.041535+2+1+0.041888+2+1+0.04214+2+1+0.0424+2+1+0.0427+2+1+0.042723+2+1+0.0428+2+1+0.04293+2+1+0.0438+2+1+0.0441+2+1+0.0442+2+1+0.0447+8</definedName>
    <definedName name="ZA152AR" localSheetId="1">2+1+0.046188+2+1+0.0464+2+1+0.0467+2+1+0.0468+2+1+0.047+2+1+0.047482+2+1+0.049304+2+1+0.0498+2+1+0.0499+2+1+0.050457+2+1+0.050859+2+1+0.050865+8</definedName>
    <definedName name="ZA152AS" localSheetId="1">2+1+0.05141+2+1+0.0516+2+1+0.0528+2+1+0.053574+2+1+0.053967+2+1+0.0549+2+1+0.0554+2+1+0.0556+2+1+0.055951+2+1+0.05621+2+1+0.05751+2+1+0.058372+8</definedName>
    <definedName name="ZA152AT" localSheetId="1">2+1+0.058574+2+1+0.06103+2+1+0.06106+2+1+0.0615+2+1+0.06367+2+1+0.0644+2+1+0.06742+2+1+0.0676+2+2+0.0716+2+1+0.0723+2+1+0.0738+2+1+0.0748+8</definedName>
    <definedName name="ZA152AU" localSheetId="1">2+1+0.07522+2+1+0.0758+2+1+0.0761+2+1+0.0768+2+1+0.087008+2+1+0.087669+2+1+0.0898+2+1+0.0975+2+1+0.10953+2+1+0.1125+2+1+0.1126+2+1+0.119925+8</definedName>
    <definedName name="ZA152AV" localSheetId="1">2+1+0.125146+2+1+0.1267+2+1+0.1343+2+1+0.165722+9</definedName>
    <definedName name="ZA153AA" localSheetId="1">2+1+-0.2152+2+1+-0.116979+2+1+-0.108228+2+1+-0.09866+2+1+-0.0903+2+1+-0.089058+2+1+-0.088921+2+1+-0.082839+2+1+-0.0822+2+1+-0.0819+2+1+-0.075913+2+1+-0.074348+8</definedName>
    <definedName name="ZA153AB" localSheetId="1">2+1+-0.0671+2+1+-0.065868+2+1+-0.06557+2+1+-0.059642+2+1+-0.0569+2+1+-0.0554+2+1+-0.05471+2+1+-0.0534+2+1+-0.0512+2+1+-0.0502+2+1+-0.0492+2+1+-0.048939+8</definedName>
    <definedName name="ZA153AC" localSheetId="1">2+1+-0.048204+2+1+-0.0457+2+1+-0.04479+2+1+-0.0438+2+1+-0.041537+2+1+-0.04037+2+1+-0.03992+2+1+-0.039455+2+1+-0.037348+2+1+-0.036748+2+1+-0.033267+2+1+-0.0331+8</definedName>
    <definedName name="ZA153AD" localSheetId="1">2+1+-0.032804+2+1+-0.0328+2+1+-0.0321+2+1+-0.031787+2+1+-0.03151+2+1+-0.0313+2+1+-0.0302+2+1+-0.0288+2+1+-0.02839+2+1+-0.027239+2+1+-0.0265+2+1+-0.0264+8</definedName>
    <definedName name="ZA153AE" localSheetId="1">2+1+-0.0249+2+1+-0.0247+2+1+-0.0233+2+1+-0.022+2+1+-0.021721+2+1+-0.0215+2+1+-0.0213+2+1+-0.020553+2+1+-0.020542+2+1+-0.017722+2+1+-0.0174+2+1+-0.01682+8</definedName>
    <definedName name="ZA153AF" localSheetId="1">2+1+-0.0164+2+1+-0.0163+2+1+-0.016146+2+1+-0.015925+2+1+-0.015241+2+1+-0.015113+2+1+-0.015107+2+1+-0.014974+2+1+-0.014423+2+1+-0.0143+2+1+-0.0142+2+1+-0.013929+8</definedName>
    <definedName name="ZA153AG" localSheetId="1">2+1+-0.0134+2+1+-0.01326+2+1+-0.01285+2+1+-0.0124+2+1+-0.011881+2+1+-0.0101+2+1+-0.009896+2+1+-0.009738+2+1+-0.009645+2+1+-0.0088+2+1+-0.008508+2+1+-0.008+8</definedName>
    <definedName name="ZA153AH" localSheetId="1">2+1+-0.00731+2+1+-0.007+2+1+-0.006837+2+1+-0.0065+2+2+-0.0061+2+1+-0.006+2+1+-0.0058+2+1+-0.005554+2+1+-0.0054+2+1+-0.0052+2+1+-0.005145+2+1+-0.004821+8</definedName>
    <definedName name="ZA153AI" localSheetId="1">2+1+-0.004+2+1+-0.0039+2+1+-0.0037+2+1+-0.003601+2+2+-0.0032+2+1+-0.0026+2+1+-0.000914+2+1+-0.000179+2+1+0.000016+2+1+0.0002+2+1+0.000277+2+1+0.0007+8</definedName>
    <definedName name="ZA153AJ" localSheetId="1">2+1+0.001372+2+1+0.001411+2+1+0.0018+2+1+0.001864+2+1+0.002108+2+1+0.00253+2+1+0.0026+2+1+0.002653+2+1+0.0028+2+1+0.003017+2+1+0.00307+2+1+0.00361+8</definedName>
    <definedName name="ZA153AK" localSheetId="1">2+1+0.00364+2+1+0.0044+2+1+0.004798+2+1+0.00569+2+1+0.0062+2+1+0.0069+2+1+0.007225+2+1+0.0078+2+1+0.0103+2+1+0.010674+2+1+0.0108+2+1+0.01095+8</definedName>
    <definedName name="ZA153AL" localSheetId="1">2+1+0.011+2+1+0.0129+2+1+0.01311+2+1+0.013114+2+1+0.0136+2+1+0.013632+2+1+0.0137+2+1+0.01408+2+1+0.0159+2+1+0.0166+2+1+0.017+2+1+0.0171+8</definedName>
    <definedName name="ZA153AM" localSheetId="1">2+1+0.017189+2+1+0.0173+2+1+0.0181+2+1+0.018341+2+1+0.01865+2+1+0.01921+2+1+0.0193+2+1+0.019395+2+2+0.0208+2+1+0.021919+2+1+0.0221+2+1+0.0233+8</definedName>
    <definedName name="ZA153AN" localSheetId="1">2+1+0.0235+2+2+0.0236+2+1+0.023655+2+1+0.0238+2+1+0.024653+2+1+0.0253+2+1+0.0256+2+1+0.02599+2+1+0.026+2+1+0.0263+2+1+0.0272+2+1+0.0273+8</definedName>
    <definedName name="ZA153AO" localSheetId="1">2+1+0.0274+2+1+0.027608+2+1+0.02806+2+1+0.02957+2+1+0.029921+2+1+0.031334+2+1+0.032584+2+1+0.033999+2+1+0.034715+2+1+0.0348+2+1+0.0365+2+1+0.036994+8</definedName>
    <definedName name="ZA153AP" localSheetId="1">2+1+0.037683+2+1+0.038+2+1+0.0382+2+1+0.038243+2+1+0.0385+2+1+0.03911+2+1+0.039421+2+1+0.0402+2+1+0.04099+2+1+0.041222+2+1+0.0413+2+1+0.0414+8</definedName>
    <definedName name="ZA153AQ" localSheetId="1">2+1+0.041535+2+1+0.041888+2+1+0.04214+2+1+0.0424+2+1+0.0427+2+1+0.042723+2+1+0.0428+2+1+0.04293+2+1+0.0438+2+1+0.0441+2+1+0.0442+2+1+0.0447+8</definedName>
    <definedName name="ZA153AR" localSheetId="1">2+1+0.046188+2+1+0.0464+2+1+0.0467+2+1+0.0468+2+1+0.047+2+1+0.047482+2+1+0.049304+2+1+0.0498+2+1+0.0499+2+1+0.050457+2+1+0.050859+2+1+0.050865+8</definedName>
    <definedName name="ZA153AS" localSheetId="1">2+1+0.05141+2+1+0.0516+2+1+0.0528+2+1+0.053574+2+1+0.053967+2+1+0.0549+2+1+0.0554+2+1+0.0556+2+1+0.055951+2+1+0.05621+2+1+0.05751+2+1+0.058372+8</definedName>
    <definedName name="ZA153AT" localSheetId="1">2+1+0.058574+2+1+0.06103+2+1+0.06106+2+1+0.0615+2+1+0.06367+2+1+0.0644+2+1+0.06742+2+1+0.0676+2+2+0.0716+2+1+0.0723+2+1+0.0738+2+1+0.0748+8</definedName>
    <definedName name="ZA153AU" localSheetId="1">2+1+0.07522+2+1+0.0758+2+1+0.0761+2+1+0.0768+2+1+0.087008+2+1+0.087669+2+1+0.0898+2+1+0.0975+2+1+0.10953+2+1+0.1125+2+1+0.1126+2+1+0.119925+8</definedName>
    <definedName name="ZA153AV" localSheetId="1">2+1+0.125146+2+1+0.1267+2+1+0.1343+2+1+0.165722+9</definedName>
    <definedName name="ZA154AA" localSheetId="1">2+1+-0.2152+2+1+-0.116979+2+1+-0.108228+2+1+-0.09866+2+1+-0.0903+2+1+-0.089058+2+1+-0.088921+2+1+-0.082839+2+1+-0.0822+2+1+-0.0819+2+1+-0.075913+2+1+-0.074348+8</definedName>
    <definedName name="ZA154AB" localSheetId="1">2+1+-0.0671+2+1+-0.065868+2+1+-0.06557+2+1+-0.059642+2+1+-0.0569+2+1+-0.0554+2+1+-0.05471+2+1+-0.0534+2+1+-0.0512+2+1+-0.0502+2+1+-0.0492+2+1+-0.048939+8</definedName>
    <definedName name="ZA154AC" localSheetId="1">2+1+-0.048204+2+1+-0.0457+2+1+-0.04479+2+1+-0.0438+2+1+-0.041537+2+1+-0.04037+2+1+-0.03992+2+1+-0.039455+2+1+-0.037348+2+1+-0.036748+2+1+-0.033267+2+1+-0.0331+8</definedName>
    <definedName name="ZA154AD" localSheetId="1">2+1+-0.032804+2+1+-0.0328+2+1+-0.0321+2+1+-0.031787+2+1+-0.03151+2+1+-0.0313+2+1+-0.0302+2+1+-0.0288+2+1+-0.02839+2+1+-0.027239+2+1+-0.0265+2+1+-0.0264+8</definedName>
    <definedName name="ZA154AE" localSheetId="1">2+1+-0.0249+2+1+-0.0247+2+1+-0.0233+2+1+-0.022+2+1+-0.021721+2+1+-0.0215+2+1+-0.0213+2+1+-0.020553+2+1+-0.020542+2+1+-0.017722+2+1+-0.0174+2+1+-0.01682+8</definedName>
    <definedName name="ZA154AF" localSheetId="1">2+1+-0.0164+2+1+-0.0163+2+1+-0.016146+2+1+-0.015925+2+1+-0.015241+2+1+-0.015113+2+1+-0.015107+2+1+-0.014974+2+1+-0.014423+2+1+-0.0143+2+1+-0.0142+2+1+-0.013929+8</definedName>
    <definedName name="ZA154AG" localSheetId="1">2+1+-0.0134+2+1+-0.01326+2+1+-0.01285+2+1+-0.0124+2+1+-0.011881+2+1+-0.0101+2+1+-0.009896+2+1+-0.009738+2+1+-0.009645+2+1+-0.0088+2+1+-0.008508+2+1+-0.008+8</definedName>
    <definedName name="ZA154AH" localSheetId="1">2+1+-0.00731+2+1+-0.007+2+1+-0.006837+2+1+-0.0065+2+2+-0.0061+2+1+-0.006+2+1+-0.0058+2+1+-0.005554+2+1+-0.0054+2+1+-0.0052+2+1+-0.005145+2+1+-0.004821+8</definedName>
    <definedName name="ZA154AI" localSheetId="1">2+1+-0.004+2+1+-0.0039+2+1+-0.0037+2+1+-0.003601+2+2+-0.0032+2+1+-0.0026+2+1+-0.000914+2+1+-0.000179+2+1+0.000016+2+1+0.0002+2+1+0.000277+2+1+0.0007+8</definedName>
    <definedName name="ZA154AJ" localSheetId="1">2+1+0.001372+2+1+0.001411+2+1+0.0018+2+1+0.001864+2+1+0.002108+2+1+0.00253+2+1+0.0026+2+1+0.002653+2+1+0.0028+2+1+0.003017+2+1+0.00307+2+1+0.00361+8</definedName>
    <definedName name="ZA154AK" localSheetId="1">2+1+0.00364+2+1+0.0044+2+1+0.004798+2+1+0.00569+2+1+0.0062+2+1+0.0069+2+1+0.007225+2+1+0.0078+2+1+0.0103+2+1+0.010674+2+1+0.0108+2+1+0.01095+8</definedName>
    <definedName name="ZA154AL" localSheetId="1">2+1+0.011+2+1+0.0129+2+1+0.01311+2+1+0.013114+2+1+0.0136+2+1+0.013632+2+1+0.0137+2+1+0.01408+2+1+0.0159+2+1+0.0166+2+1+0.017+2+1+0.0171+8</definedName>
    <definedName name="ZA154AM" localSheetId="1">2+1+0.017189+2+1+0.0173+2+1+0.0181+2+1+0.018341+2+1+0.01865+2+1+0.01921+2+1+0.0193+2+1+0.019395+2+2+0.0208+2+1+0.021919+2+1+0.0221+2+1+0.0233+8</definedName>
    <definedName name="ZA154AN" localSheetId="1">2+1+0.0235+2+2+0.0236+2+1+0.023655+2+1+0.0238+2+1+0.024653+2+1+0.0253+2+1+0.0256+2+1+0.02599+2+1+0.026+2+1+0.0263+2+1+0.0272+2+1+0.0273+8</definedName>
    <definedName name="ZA154AO" localSheetId="1">2+1+0.0274+2+1+0.027608+2+1+0.02806+2+1+0.02957+2+1+0.029921+2+1+0.031334+2+1+0.032584+2+1+0.033999+2+1+0.034715+2+1+0.0348+2+1+0.0365+2+1+0.036994+8</definedName>
    <definedName name="ZA154AP" localSheetId="1">2+1+0.037683+2+1+0.038+2+1+0.0382+2+1+0.038243+2+1+0.0385+2+1+0.03911+2+1+0.039421+2+1+0.0402+2+1+0.04099+2+1+0.041222+2+1+0.0413+2+1+0.0414+8</definedName>
    <definedName name="ZA154AQ" localSheetId="1">2+1+0.041535+2+1+0.041888+2+1+0.04214+2+1+0.0424+2+1+0.0427+2+1+0.042723+2+1+0.0428+2+1+0.04293+2+1+0.0438+2+1+0.0441+2+1+0.0442+2+1+0.0447+8</definedName>
    <definedName name="ZA154AR" localSheetId="1">2+1+0.046188+2+1+0.0464+2+1+0.0467+2+1+0.0468+2+1+0.047+2+1+0.047482+2+1+0.049304+2+1+0.0498+2+1+0.0499+2+1+0.050457+2+1+0.050859+2+1+0.050865+8</definedName>
    <definedName name="ZA154AS" localSheetId="1">2+1+0.05141+2+1+0.0516+2+1+0.0528+2+1+0.053574+2+1+0.053967+2+1+0.0549+2+1+0.0554+2+1+0.0556+2+1+0.055951+2+1+0.05621+2+1+0.05751+2+1+0.058372+8</definedName>
    <definedName name="ZA154AT" localSheetId="1">2+1+0.058574+2+1+0.06103+2+1+0.06106+2+1+0.0615+2+1+0.06367+2+1+0.0644+2+1+0.06742+2+1+0.0676+2+2+0.0716+2+1+0.0723+2+1+0.0738+2+1+0.0748+8</definedName>
    <definedName name="ZA154AU" localSheetId="1">2+1+0.07522+2+1+0.0758+2+1+0.0761+2+1+0.0768+2+1+0.087008+2+1+0.087669+2+1+0.0898+2+1+0.0975+2+1+0.10953+2+1+0.1125+2+1+0.1126+2+1+0.119925+8</definedName>
    <definedName name="ZA154AV" localSheetId="1">2+1+0.125146+2+1+0.1267+2+1+0.1343+2+1+0.165722+9</definedName>
    <definedName name="ZA155AA" localSheetId="1">2+1+-0.2152+2+1+-0.116979+2+1+-0.108228+2+1+-0.09866+2+1+-0.0903+2+1+-0.089058+2+1+-0.088921+2+1+-0.082839+2+1+-0.0822+2+1+-0.0819+2+1+-0.075913+2+1+-0.074348+8</definedName>
    <definedName name="ZA155AB" localSheetId="1">2+1+-0.0671+2+1+-0.065868+2+1+-0.06557+2+1+-0.059642+2+1+-0.0569+2+1+-0.0554+2+1+-0.05471+2+1+-0.0534+2+1+-0.0512+2+1+-0.0502+2+1+-0.0492+2+1+-0.048939+8</definedName>
    <definedName name="ZA155AC" localSheetId="1">2+1+-0.048204+2+1+-0.0457+2+1+-0.04479+2+1+-0.0438+2+1+-0.041537+2+1+-0.04037+2+1+-0.03992+2+1+-0.039455+2+1+-0.037348+2+1+-0.036748+2+1+-0.033267+2+1+-0.0331+8</definedName>
    <definedName name="ZA155AD" localSheetId="1">2+1+-0.032804+2+1+-0.0328+2+1+-0.0321+2+1+-0.031787+2+1+-0.03151+2+1+-0.0313+2+1+-0.0302+2+1+-0.0288+2+1+-0.02839+2+1+-0.027239+2+1+-0.0265+2+1+-0.0264+8</definedName>
    <definedName name="ZA155AE" localSheetId="1">2+1+-0.0249+2+1+-0.0247+2+1+-0.0233+2+1+-0.022+2+1+-0.021721+2+1+-0.0215+2+1+-0.0213+2+1+-0.020553+2+1+-0.020542+2+1+-0.017722+2+1+-0.0174+2+1+-0.01682+8</definedName>
    <definedName name="ZA155AF" localSheetId="1">2+1+-0.0164+2+1+-0.0163+2+1+-0.016146+2+1+-0.015925+2+1+-0.015241+2+1+-0.015113+2+1+-0.015107+2+1+-0.014974+2+1+-0.014423+2+1+-0.0143+2+1+-0.0142+2+1+-0.013929+8</definedName>
    <definedName name="ZA155AG" localSheetId="1">2+1+-0.0134+2+1+-0.01326+2+1+-0.01285+2+1+-0.0124+2+1+-0.011881+2+1+-0.0101+2+1+-0.009896+2+1+-0.009738+2+1+-0.009645+2+1+-0.0088+2+1+-0.008508+2+1+-0.008+8</definedName>
    <definedName name="ZA155AH" localSheetId="1">2+1+-0.00731+2+1+-0.007+2+1+-0.006837+2+1+-0.0065+2+2+-0.0061+2+1+-0.006+2+1+-0.0058+2+1+-0.005554+2+1+-0.0054+2+1+-0.0052+2+1+-0.005145+2+1+-0.004821+8</definedName>
    <definedName name="ZA155AI" localSheetId="1">2+1+-0.004+2+1+-0.0039+2+1+-0.0037+2+1+-0.003601+2+2+-0.0032+2+1+-0.0026+2+1+-0.000914+2+1+-0.000179+2+1+0.000016+2+1+0.0002+2+1+0.000277+2+1+0.0007+8</definedName>
    <definedName name="ZA155AJ" localSheetId="1">2+1+0.001372+2+1+0.001411+2+1+0.0018+2+1+0.001864+2+1+0.002108+2+1+0.00253+2+1+0.0026+2+1+0.002653+2+1+0.0028+2+1+0.003017+2+1+0.00307+2+1+0.00361+8</definedName>
    <definedName name="ZA155AK" localSheetId="1">2+1+0.00364+2+1+0.0044+2+1+0.004798+2+1+0.00569+2+1+0.0062+2+1+0.0069+2+1+0.007225+2+1+0.0078+2+1+0.0103+2+1+0.010674+2+1+0.0108+2+1+0.01095+8</definedName>
    <definedName name="ZA155AL" localSheetId="1">2+1+0.011+2+1+0.0129+2+1+0.01311+2+1+0.013114+2+1+0.0136+2+1+0.013632+2+1+0.0137+2+1+0.01408+2+1+0.0159+2+1+0.0166+2+1+0.017+2+1+0.0171+8</definedName>
    <definedName name="ZA155AM" localSheetId="1">2+1+0.017189+2+1+0.0173+2+1+0.0181+2+1+0.018341+2+1+0.01865+2+1+0.01921+2+1+0.0193+2+1+0.019395+2+2+0.0208+2+1+0.021919+2+1+0.0221+2+1+0.0233+8</definedName>
    <definedName name="ZA155AN" localSheetId="1">2+1+0.0235+2+2+0.0236+2+1+0.023655+2+1+0.0238+2+1+0.024653+2+1+0.0253+2+1+0.0256+2+1+0.02599+2+1+0.026+2+1+0.0263+2+1+0.0272+2+1+0.0273+8</definedName>
    <definedName name="ZA155AO" localSheetId="1">2+1+0.0274+2+1+0.027608+2+1+0.02806+2+1+0.02957+2+1+0.029921+2+1+0.031334+2+1+0.032584+2+1+0.033999+2+1+0.034715+2+1+0.0348+2+1+0.0365+2+1+0.036994+8</definedName>
    <definedName name="ZA155AP" localSheetId="1">2+1+0.037683+2+1+0.038+2+1+0.0382+2+1+0.038243+2+1+0.0385+2+1+0.03911+2+1+0.039421+2+1+0.0402+2+1+0.04099+2+1+0.041222+2+1+0.0413+2+1+0.0414+8</definedName>
    <definedName name="ZA155AQ" localSheetId="1">2+1+0.041535+2+1+0.041888+2+1+0.04214+2+1+0.0424+2+1+0.0427+2+1+0.042723+2+1+0.0428+2+1+0.04293+2+1+0.0438+2+1+0.0441+2+1+0.0442+2+1+0.0447+8</definedName>
    <definedName name="ZA155AR" localSheetId="1">2+1+0.046188+2+1+0.0464+2+1+0.0467+2+1+0.0468+2+1+0.047+2+1+0.047482+2+1+0.049304+2+1+0.0498+2+1+0.0499+2+1+0.050457+2+1+0.050859+2+1+0.050865+8</definedName>
    <definedName name="ZA155AS" localSheetId="1">2+1+0.05141+2+1+0.0516+2+1+0.0528+2+1+0.053574+2+1+0.053967+2+1+0.0549+2+1+0.0554+2+1+0.0556+2+1+0.055951+2+1+0.05621+2+1+0.05751+2+1+0.058372+8</definedName>
    <definedName name="ZA155AT" localSheetId="1">2+1+0.058574+2+1+0.06103+2+1+0.06106+2+1+0.0615+2+1+0.06367+2+1+0.0644+2+1+0.06742+2+1+0.0676+2+2+0.0716+2+1+0.0723+2+1+0.0738+2+1+0.0748+8</definedName>
    <definedName name="ZA155AU" localSheetId="1">2+1+0.07522+2+1+0.0758+2+1+0.0761+2+1+0.0768+2+1+0.087008+2+1+0.087669+2+1+0.0898+2+1+0.0975+2+1+0.10953+2+1+0.1125+2+1+0.1126+2+1+0.119925+8</definedName>
    <definedName name="ZA155AV" localSheetId="1">2+1+0.125146+2+1+0.1267+2+1+0.1343+2+1+0.165722+9</definedName>
    <definedName name="ZA156AA" localSheetId="1">2+1+-0.2152+2+1+-0.116979+2+1+-0.108228+2+1+-0.09866+2+1+-0.0903+2+1+-0.089058+2+1+-0.088921+2+1+-0.082839+2+1+-0.0822+2+1+-0.0819+2+1+-0.075913+2+1+-0.074348+8</definedName>
    <definedName name="ZA156AB" localSheetId="1">2+1+-0.0671+2+1+-0.065868+2+1+-0.06557+2+1+-0.059642+2+1+-0.0569+2+1+-0.0554+2+1+-0.05471+2+1+-0.0534+2+1+-0.0512+2+1+-0.0502+2+1+-0.0492+2+1+-0.048939+8</definedName>
    <definedName name="ZA156AC" localSheetId="1">2+1+-0.048204+2+1+-0.0457+2+1+-0.04479+2+1+-0.0438+2+1+-0.041537+2+1+-0.04037+2+1+-0.03992+2+1+-0.039455+2+1+-0.037348+2+1+-0.036748+2+1+-0.033267+2+1+-0.0331+8</definedName>
    <definedName name="ZA156AD" localSheetId="1">2+1+-0.032804+2+1+-0.0328+2+1+-0.0321+2+1+-0.031787+2+1+-0.03151+2+1+-0.0313+2+1+-0.0302+2+1+-0.0288+2+1+-0.02839+2+1+-0.027239+2+1+-0.0265+2+1+-0.0264+8</definedName>
    <definedName name="ZA156AE" localSheetId="1">2+1+-0.0249+2+1+-0.0247+2+1+-0.0233+2+1+-0.022+2+1+-0.021721+2+1+-0.0215+2+1+-0.0213+2+1+-0.020553+2+1+-0.020542+2+1+-0.017722+2+1+-0.0174+2+1+-0.01682+8</definedName>
    <definedName name="ZA156AF" localSheetId="1">2+1+-0.0164+2+1+-0.0163+2+1+-0.016146+2+1+-0.015925+2+1+-0.015241+2+1+-0.015113+2+1+-0.015107+2+1+-0.014974+2+1+-0.014423+2+1+-0.0143+2+1+-0.0142+2+1+-0.013929+8</definedName>
    <definedName name="ZA156AG" localSheetId="1">2+1+-0.0134+2+1+-0.01326+2+1+-0.01285+2+1+-0.0124+2+1+-0.011881+2+1+-0.0101+2+1+-0.009896+2+1+-0.009738+2+1+-0.009645+2+1+-0.0088+2+1+-0.008508+2+1+-0.008+8</definedName>
    <definedName name="ZA156AH" localSheetId="1">2+1+-0.00731+2+1+-0.007+2+1+-0.006837+2+1+-0.0065+2+2+-0.0061+2+1+-0.006+2+1+-0.0058+2+1+-0.005554+2+1+-0.0054+2+1+-0.0052+2+1+-0.005145+2+1+-0.004821+8</definedName>
    <definedName name="ZA156AI" localSheetId="1">2+1+-0.004+2+1+-0.0039+2+1+-0.0037+2+1+-0.003601+2+2+-0.0032+2+1+-0.0026+2+1+-0.000914+2+1+-0.000179+2+1+0.000016+2+1+0.0002+2+1+0.000277+2+1+0.0007+8</definedName>
    <definedName name="ZA156AJ" localSheetId="1">2+1+0.001372+2+1+0.001411+2+1+0.0018+2+1+0.001864+2+1+0.002108+2+1+0.00253+2+1+0.0026+2+1+0.002653+2+1+0.0028+2+1+0.003017+2+1+0.00307+2+1+0.00361+8</definedName>
    <definedName name="ZA156AK" localSheetId="1">2+1+0.00364+2+1+0.0044+2+1+0.004798+2+1+0.00569+2+1+0.0062+2+1+0.0069+2+1+0.007225+2+1+0.0078+2+1+0.0103+2+1+0.010674+2+1+0.0108+2+1+0.01095+8</definedName>
    <definedName name="ZA156AL" localSheetId="1">2+1+0.011+2+1+0.0129+2+1+0.01311+2+1+0.013114+2+1+0.0136+2+1+0.013632+2+1+0.0137+2+1+0.01408+2+1+0.0159+2+1+0.0166+2+1+0.017+2+1+0.0171+8</definedName>
    <definedName name="ZA156AM" localSheetId="1">2+1+0.017189+2+1+0.0173+2+1+0.0181+2+1+0.018341+2+1+0.01865+2+1+0.01921+2+1+0.0193+2+1+0.019395+2+2+0.0208+2+1+0.021919+2+1+0.0221+2+1+0.0233+8</definedName>
    <definedName name="ZA156AN" localSheetId="1">2+1+0.0235+2+2+0.0236+2+1+0.023655+2+1+0.0238+2+1+0.024653+2+1+0.0253+2+1+0.0256+2+1+0.02599+2+1+0.026+2+1+0.0263+2+1+0.0272+2+1+0.0273+8</definedName>
    <definedName name="ZA156AO" localSheetId="1">2+1+0.0274+2+1+0.027608+2+1+0.02806+2+1+0.02957+2+1+0.029921+2+1+0.031334+2+1+0.032584+2+1+0.033999+2+1+0.034715+2+1+0.0348+2+1+0.0365+2+1+0.036994+8</definedName>
    <definedName name="ZA156AP" localSheetId="1">2+1+0.037683+2+1+0.038+2+1+0.0382+2+1+0.038243+2+1+0.0385+2+1+0.03911+2+1+0.039421+2+1+0.0402+2+1+0.04099+2+1+0.041222+2+1+0.0413+2+1+0.0414+8</definedName>
    <definedName name="ZA156AQ" localSheetId="1">2+1+0.041535+2+1+0.041888+2+1+0.04214+2+1+0.0424+2+1+0.0427+2+1+0.042723+2+1+0.0428+2+1+0.04293+2+1+0.0438+2+1+0.0441+2+1+0.0442+2+1+0.0447+8</definedName>
    <definedName name="ZA156AR" localSheetId="1">2+1+0.046188+2+1+0.0464+2+1+0.0467+2+1+0.0468+2+1+0.047+2+1+0.047482+2+1+0.049304+2+1+0.0498+2+1+0.0499+2+1+0.050457+2+1+0.050859+2+1+0.050865+8</definedName>
    <definedName name="ZA156AS" localSheetId="1">2+1+0.05141+2+1+0.0516+2+1+0.0528+2+1+0.053574+2+1+0.053967+2+1+0.0549+2+1+0.0554+2+1+0.0556+2+1+0.055951+2+1+0.05621+2+1+0.05751+2+1+0.058372+8</definedName>
    <definedName name="ZA156AT" localSheetId="1">2+1+0.058574+2+1+0.06103+2+1+0.06106+2+1+0.0615+2+1+0.06367+2+1+0.0644+2+1+0.06742+2+1+0.0676+2+2+0.0716+2+1+0.0723+2+1+0.0738+2+1+0.0748+8</definedName>
    <definedName name="ZA156AU" localSheetId="1">2+1+0.07522+2+1+0.0758+2+1+0.0761+2+1+0.0768+2+1+0.087008+2+1+0.087669+2+1+0.0898+2+1+0.0975+2+1+0.10953+2+1+0.1125+2+1+0.1126+2+1+0.119925+8</definedName>
    <definedName name="ZA156AV" localSheetId="1">2+1+0.125146+2+1+0.1267+2+1+0.1343+2+1+0.165722+9</definedName>
    <definedName name="ZA157AA" localSheetId="1">2+1+-0.2152+2+1+-0.116979+2+1+-0.108228+2+1+-0.09866+2+1+-0.0903+2+1+-0.089058+2+1+-0.088921+2+1+-0.082839+2+1+-0.0822+2+1+-0.0819+2+1+-0.075913+2+1+-0.074348+8</definedName>
    <definedName name="ZA157AB" localSheetId="1">2+1+-0.0671+2+1+-0.065868+2+1+-0.06557+2+1+-0.059642+2+1+-0.0569+2+1+-0.0554+2+1+-0.05471+2+1+-0.0534+2+1+-0.0512+2+1+-0.0502+2+1+-0.0492+2+1+-0.048939+8</definedName>
    <definedName name="ZA157AC" localSheetId="1">2+1+-0.048204+2+1+-0.0457+2+1+-0.04479+2+1+-0.0438+2+1+-0.041537+2+1+-0.04037+2+1+-0.03992+2+1+-0.039455+2+1+-0.037348+2+1+-0.036748+2+1+-0.033267+2+1+-0.0331+8</definedName>
    <definedName name="ZA157AD" localSheetId="1">2+1+-0.032804+2+1+-0.0328+2+1+-0.0321+2+1+-0.031787+2+1+-0.03151+2+1+-0.0313+2+1+-0.0302+2+1+-0.0288+2+1+-0.02839+2+1+-0.027239+2+1+-0.0265+2+1+-0.0264+8</definedName>
    <definedName name="ZA157AE" localSheetId="1">2+1+-0.0249+2+1+-0.0247+2+1+-0.0233+2+1+-0.022+2+1+-0.021721+2+1+-0.0215+2+1+-0.0213+2+1+-0.020553+2+1+-0.020542+2+1+-0.017722+2+1+-0.0174+2+1+-0.01682+8</definedName>
    <definedName name="ZA157AF" localSheetId="1">2+1+-0.0164+2+1+-0.0163+2+1+-0.016146+2+1+-0.015925+2+1+-0.015241+2+1+-0.015113+2+1+-0.015107+2+1+-0.014974+2+1+-0.014423+2+1+-0.0143+2+1+-0.0142+2+1+-0.013929+8</definedName>
    <definedName name="ZA157AG" localSheetId="1">2+1+-0.0134+2+1+-0.01326+2+1+-0.01285+2+1+-0.0124+2+1+-0.011881+2+1+-0.0101+2+1+-0.009896+2+1+-0.009738+2+1+-0.009645+2+1+-0.0088+2+1+-0.008508+2+1+-0.008+8</definedName>
    <definedName name="ZA157AH" localSheetId="1">2+1+-0.00731+2+1+-0.007+2+1+-0.006837+2+1+-0.0065+2+2+-0.0061+2+1+-0.006+2+1+-0.0058+2+1+-0.005554+2+1+-0.0054+2+1+-0.0052+2+1+-0.005145+2+1+-0.004821+8</definedName>
    <definedName name="ZA157AI" localSheetId="1">2+1+-0.004+2+1+-0.0039+2+1+-0.0037+2+1+-0.003601+2+2+-0.0032+2+1+-0.0026+2+1+-0.000914+2+1+-0.000179+2+1+0.000016+2+1+0.0002+2+1+0.000277+2+1+0.0007+8</definedName>
    <definedName name="ZA157AJ" localSheetId="1">2+1+0.001372+2+1+0.001411+2+1+0.0018+2+1+0.001864+2+1+0.002108+2+1+0.00253+2+1+0.0026+2+1+0.002653+2+1+0.0028+2+1+0.003017+2+1+0.00307+2+1+0.00361+8</definedName>
    <definedName name="ZA157AK" localSheetId="1">2+1+0.00364+2+1+0.0044+2+1+0.004798+2+1+0.00569+2+1+0.0062+2+1+0.0069+2+1+0.007225+2+1+0.0078+2+1+0.0103+2+1+0.010674+2+1+0.0108+2+1+0.01095+8</definedName>
    <definedName name="ZA157AL" localSheetId="1">2+1+0.011+2+1+0.0129+2+1+0.01311+2+1+0.013114+2+1+0.0136+2+1+0.013632+2+1+0.0137+2+1+0.01408+2+1+0.0159+2+1+0.0166+2+1+0.017+2+1+0.0171+8</definedName>
    <definedName name="ZA157AM" localSheetId="1">2+1+0.017189+2+1+0.0173+2+1+0.0181+2+1+0.018341+2+1+0.01865+2+1+0.01921+2+1+0.0193+2+1+0.019395+2+2+0.0208+2+1+0.021919+2+1+0.0221+2+1+0.0233+8</definedName>
    <definedName name="ZA157AN" localSheetId="1">2+1+0.0235+2+2+0.0236+2+1+0.023655+2+1+0.0238+2+1+0.024653+2+1+0.0253+2+1+0.0256+2+1+0.02599+2+1+0.026+2+1+0.0263+2+1+0.0272+2+1+0.0273+8</definedName>
    <definedName name="ZA157AO" localSheetId="1">2+1+0.0274+2+1+0.027608+2+1+0.02806+2+1+0.02957+2+1+0.029921+2+1+0.031334+2+1+0.032584+2+1+0.033999+2+1+0.034715+2+1+0.0348+2+1+0.0365+2+1+0.036994+8</definedName>
    <definedName name="ZA157AP" localSheetId="1">2+1+0.037683+2+1+0.038+2+1+0.0382+2+1+0.038243+2+1+0.0385+2+1+0.03911+2+1+0.039421+2+1+0.0402+2+1+0.04099+2+1+0.041222+2+1+0.0413+2+1+0.0414+8</definedName>
    <definedName name="ZA157AQ" localSheetId="1">2+1+0.041535+2+1+0.041888+2+1+0.04214+2+1+0.0424+2+1+0.0427+2+1+0.042723+2+1+0.0428+2+1+0.04293+2+1+0.0438+2+1+0.0441+2+1+0.0442+2+1+0.0447+8</definedName>
    <definedName name="ZA157AR" localSheetId="1">2+1+0.046188+2+1+0.0464+2+1+0.0467+2+1+0.0468+2+1+0.047+2+1+0.047482+2+1+0.049304+2+1+0.0498+2+1+0.0499+2+1+0.050457+2+1+0.050859+2+1+0.050865+8</definedName>
    <definedName name="ZA157AS" localSheetId="1">2+1+0.05141+2+1+0.0516+2+1+0.0528+2+1+0.053574+2+1+0.053967+2+1+0.0549+2+1+0.0554+2+1+0.0556+2+1+0.055951+2+1+0.05621+2+1+0.05751+2+1+0.058372+8</definedName>
    <definedName name="ZA157AT" localSheetId="1">2+1+0.058574+2+1+0.06103+2+1+0.06106+2+1+0.0615+2+1+0.06367+2+1+0.0644+2+1+0.06742+2+1+0.0676+2+2+0.0716+2+1+0.0723+2+1+0.0738+2+1+0.0748+8</definedName>
    <definedName name="ZA157AU" localSheetId="1">2+1+0.07522+2+1+0.0758+2+1+0.0761+2+1+0.0768+2+1+0.087008+2+1+0.087669+2+1+0.0898+2+1+0.0975+2+1+0.10953+2+1+0.1125+2+1+0.1126+2+1+0.119925+8</definedName>
    <definedName name="ZA157AV" localSheetId="1">2+1+0.125146+2+1+0.1267+2+1+0.1343+2+1+0.165722+9</definedName>
    <definedName name="ZA158AA" localSheetId="1">2+1+-0.2152+2+1+-0.116979+2+1+-0.108228+2+1+-0.09866+2+1+-0.0903+2+1+-0.089058+2+1+-0.088921+2+1+-0.082839+2+1+-0.0822+2+1+-0.0819+2+1+-0.075913+2+1+-0.074348+8</definedName>
    <definedName name="ZA158AB" localSheetId="1">2+1+-0.0671+2+1+-0.065868+2+1+-0.06557+2+1+-0.059642+2+1+-0.0569+2+1+-0.0554+2+1+-0.05471+2+1+-0.0534+2+1+-0.0512+2+1+-0.0502+2+1+-0.0492+2+1+-0.048939+8</definedName>
    <definedName name="ZA158AC" localSheetId="1">2+1+-0.048204+2+1+-0.0457+2+1+-0.04479+2+1+-0.0438+2+1+-0.041537+2+1+-0.04037+2+1+-0.03992+2+1+-0.039455+2+1+-0.037348+2+1+-0.036748+2+1+-0.033267+2+1+-0.0331+8</definedName>
    <definedName name="ZA158AD" localSheetId="1">2+1+-0.032804+2+1+-0.0328+2+1+-0.0321+2+1+-0.031787+2+1+-0.03151+2+1+-0.0313+2+1+-0.0302+2+1+-0.0288+2+1+-0.02839+2+1+-0.027239+2+1+-0.0265+2+1+-0.0264+8</definedName>
    <definedName name="ZA158AE" localSheetId="1">2+1+-0.0249+2+1+-0.0247+2+1+-0.0233+2+1+-0.022+2+1+-0.021721+2+1+-0.0215+2+1+-0.0213+2+1+-0.020553+2+1+-0.020542+2+1+-0.017722+2+1+-0.0174+2+1+-0.01682+8</definedName>
    <definedName name="ZA158AF" localSheetId="1">2+1+-0.0164+2+1+-0.0163+2+1+-0.016146+2+1+-0.015925+2+1+-0.015241+2+1+-0.015113+2+1+-0.015107+2+1+-0.014974+2+1+-0.014423+2+1+-0.0143+2+1+-0.0142+2+1+-0.013929+8</definedName>
    <definedName name="ZA158AG" localSheetId="1">2+1+-0.0134+2+1+-0.01326+2+1+-0.01285+2+1+-0.0124+2+1+-0.011881+2+1+-0.0101+2+1+-0.009896+2+1+-0.009738+2+1+-0.009645+2+1+-0.0088+2+1+-0.008508+2+1+-0.008+8</definedName>
    <definedName name="ZA158AH" localSheetId="1">2+1+-0.00731+2+1+-0.007+2+1+-0.006837+2+1+-0.0065+2+2+-0.0061+2+1+-0.006+2+1+-0.0058+2+1+-0.005554+2+1+-0.0054+2+1+-0.0052+2+1+-0.005145+2+1+-0.004821+8</definedName>
    <definedName name="ZA158AI" localSheetId="1">2+1+-0.004+2+1+-0.0039+2+1+-0.0037+2+1+-0.003601+2+2+-0.0032+2+1+-0.0026+2+1+-0.000914+2+1+-0.000179+2+1+0.000016+2+1+0.0002+2+1+0.000277+2+1+0.0007+8</definedName>
    <definedName name="ZA158AJ" localSheetId="1">2+1+0.001372+2+1+0.001411+2+1+0.0018+2+1+0.001864+2+1+0.002108+2+1+0.00253+2+1+0.0026+2+1+0.002653+2+1+0.0028+2+1+0.003017+2+1+0.00307+2+1+0.00361+8</definedName>
    <definedName name="ZA158AK" localSheetId="1">2+1+0.00364+2+1+0.0044+2+1+0.004798+2+1+0.00569+2+1+0.0062+2+1+0.0069+2+1+0.007225+2+1+0.0078+2+1+0.0103+2+1+0.010674+2+1+0.0108+2+1+0.01095+8</definedName>
    <definedName name="ZA158AL" localSheetId="1">2+1+0.011+2+1+0.0129+2+1+0.01311+2+1+0.013114+2+1+0.0136+2+1+0.013632+2+1+0.0137+2+1+0.01408+2+1+0.0159+2+1+0.0166+2+1+0.017+2+1+0.0171+8</definedName>
    <definedName name="ZA158AM" localSheetId="1">2+1+0.017189+2+1+0.0173+2+1+0.0181+2+1+0.018341+2+1+0.01865+2+1+0.01921+2+1+0.0193+2+1+0.019395+2+2+0.0208+2+1+0.021919+2+1+0.0221+2+1+0.0233+8</definedName>
    <definedName name="ZA158AN" localSheetId="1">2+1+0.0235+2+2+0.0236+2+1+0.023655+2+1+0.0238+2+1+0.024653+2+1+0.0253+2+1+0.0256+2+1+0.02599+2+1+0.026+2+1+0.0263+2+1+0.0272+2+1+0.0273+8</definedName>
    <definedName name="ZA158AO" localSheetId="1">2+1+0.0274+2+1+0.027608+2+1+0.02806+2+1+0.02957+2+1+0.029921+2+1+0.031334+2+1+0.032584+2+1+0.033999+2+1+0.034715+2+1+0.0348+2+1+0.0365+2+1+0.036994+8</definedName>
    <definedName name="ZA158AP" localSheetId="1">2+1+0.037683+2+1+0.038+2+1+0.0382+2+1+0.038243+2+1+0.0385+2+1+0.03911+2+1+0.039421+2+1+0.0402+2+1+0.04099+2+1+0.041222+2+1+0.0413+2+1+0.0414+8</definedName>
    <definedName name="ZA158AQ" localSheetId="1">2+1+0.041535+2+1+0.041888+2+1+0.04214+2+1+0.0424+2+1+0.0427+2+1+0.042723+2+1+0.0428+2+1+0.04293+2+1+0.0438+2+1+0.0441+2+1+0.0442+2+1+0.0447+8</definedName>
    <definedName name="ZA158AR" localSheetId="1">2+1+0.046188+2+1+0.0464+2+1+0.0467+2+1+0.0468+2+1+0.047+2+1+0.047482+2+1+0.049304+2+1+0.0498+2+1+0.0499+2+1+0.050457+2+1+0.050859+2+1+0.050865+8</definedName>
    <definedName name="ZA158AS" localSheetId="1">2+1+0.05141+2+1+0.0516+2+1+0.0528+2+1+0.053574+2+1+0.053967+2+1+0.0549+2+1+0.0554+2+1+0.0556+2+1+0.055951+2+1+0.05621+2+1+0.05751+2+1+0.058372+8</definedName>
    <definedName name="ZA158AT" localSheetId="1">2+1+0.058574+2+1+0.06103+2+1+0.06106+2+1+0.0615+2+1+0.06367+2+1+0.0644+2+1+0.06742+2+1+0.0676+2+2+0.0716+2+1+0.0723+2+1+0.0738+2+1+0.0748+8</definedName>
    <definedName name="ZA158AU" localSheetId="1">2+1+0.07522+2+1+0.0758+2+1+0.0761+2+1+0.0768+2+1+0.087008+2+1+0.087669+2+1+0.0898+2+1+0.0975+2+1+0.10953+2+1+0.1125+2+1+0.1126+2+1+0.119925+8</definedName>
    <definedName name="ZA158AV" localSheetId="1">2+1+0.125146+2+1+0.1267+2+1+0.1343+2+1+0.165722+9</definedName>
    <definedName name="ZA159AA" localSheetId="1">2+1+-0.2152+2+1+-0.116979+2+1+-0.108228+2+1+-0.09866+2+1+-0.0903+2+1+-0.089058+2+1+-0.088921+2+1+-0.082839+2+1+-0.0822+2+1+-0.0819+2+1+-0.075913+2+1+-0.074348+8</definedName>
    <definedName name="ZA159AB" localSheetId="1">2+1+-0.0671+2+1+-0.065868+2+1+-0.06557+2+1+-0.059642+2+1+-0.0569+2+1+-0.0554+2+1+-0.05471+2+1+-0.0534+2+1+-0.0512+2+1+-0.0502+2+1+-0.0492+2+1+-0.048939+8</definedName>
    <definedName name="ZA159AC" localSheetId="1">2+1+-0.048204+2+1+-0.0457+2+1+-0.04479+2+1+-0.0438+2+1+-0.041537+2+1+-0.04037+2+1+-0.03992+2+1+-0.039455+2+1+-0.037348+2+1+-0.036748+2+1+-0.033267+2+1+-0.0331+8</definedName>
    <definedName name="ZA159AD" localSheetId="1">2+1+-0.032804+2+1+-0.0328+2+1+-0.0321+2+1+-0.031787+2+1+-0.03151+2+1+-0.0313+2+1+-0.0302+2+1+-0.0288+2+1+-0.02839+2+1+-0.027239+2+1+-0.0265+2+1+-0.0264+8</definedName>
    <definedName name="ZA159AE" localSheetId="1">2+1+-0.0249+2+1+-0.0247+2+1+-0.0233+2+1+-0.022+2+1+-0.021721+2+1+-0.0215+2+1+-0.0213+2+1+-0.020553+2+1+-0.020542+2+1+-0.017722+2+1+-0.0174+2+1+-0.01682+8</definedName>
    <definedName name="ZA159AF" localSheetId="1">2+1+-0.0164+2+1+-0.0163+2+1+-0.016146+2+1+-0.015925+2+1+-0.015241+2+1+-0.015113+2+1+-0.015107+2+1+-0.014974+2+1+-0.014423+2+1+-0.0143+2+1+-0.0142+2+1+-0.013929+8</definedName>
    <definedName name="ZA159AG" localSheetId="1">2+1+-0.0134+2+1+-0.01326+2+1+-0.01285+2+1+-0.0124+2+1+-0.011881+2+1+-0.0101+2+1+-0.009896+2+1+-0.009738+2+1+-0.009645+2+1+-0.0088+2+1+-0.008508+2+1+-0.008+8</definedName>
    <definedName name="ZA159AH" localSheetId="1">2+1+-0.00731+2+1+-0.007+2+1+-0.006837+2+1+-0.0065+2+2+-0.0061+2+1+-0.006+2+1+-0.0058+2+1+-0.005554+2+1+-0.0054+2+1+-0.0052+2+1+-0.005145+2+1+-0.004821+8</definedName>
    <definedName name="ZA159AI" localSheetId="1">2+1+-0.004+2+1+-0.0039+2+1+-0.0037+2+1+-0.003601+2+2+-0.0032+2+1+-0.0026+2+1+-0.000914+2+1+-0.000179+2+1+0.000016+2+1+0.0002+2+1+0.000277+2+1+0.0007+8</definedName>
    <definedName name="ZA159AJ" localSheetId="1">2+1+0.001372+2+1+0.001411+2+1+0.0018+2+1+0.001864+2+1+0.002108+2+1+0.00253+2+1+0.0026+2+1+0.002653+2+1+0.0028+2+1+0.003017+2+1+0.00307+2+1+0.00361+8</definedName>
    <definedName name="ZA159AK" localSheetId="1">2+1+0.00364+2+1+0.0044+2+1+0.004798+2+1+0.00569+2+1+0.0062+2+1+0.0069+2+1+0.007225+2+1+0.0078+2+1+0.0103+2+1+0.010674+2+1+0.0108+2+1+0.01095+8</definedName>
    <definedName name="ZA159AL" localSheetId="1">2+1+0.011+2+1+0.0129+2+1+0.01311+2+1+0.013114+2+1+0.0136+2+1+0.013632+2+1+0.0137+2+1+0.01408+2+1+0.0159+2+1+0.0166+2+1+0.017+2+1+0.0171+8</definedName>
    <definedName name="ZA159AM" localSheetId="1">2+1+0.017189+2+1+0.0173+2+1+0.0181+2+1+0.018341+2+1+0.01865+2+1+0.01921+2+1+0.0193+2+1+0.019395+2+2+0.0208+2+1+0.021919+2+1+0.0221+2+1+0.0233+8</definedName>
    <definedName name="ZA159AN" localSheetId="1">2+1+0.0235+2+2+0.0236+2+1+0.023655+2+1+0.0238+2+1+0.024653+2+1+0.0253+2+1+0.0256+2+1+0.02599+2+1+0.026+2+1+0.0263+2+1+0.0272+2+1+0.0273+8</definedName>
    <definedName name="ZA159AO" localSheetId="1">2+1+0.0274+2+1+0.027608+2+1+0.02806+2+1+0.02957+2+1+0.029921+2+1+0.031334+2+1+0.032584+2+1+0.033999+2+1+0.034715+2+1+0.0348+2+1+0.0365+2+1+0.036994+8</definedName>
    <definedName name="ZA159AP" localSheetId="1">2+1+0.037683+2+1+0.038+2+1+0.0382+2+1+0.038243+2+1+0.0385+2+1+0.03911+2+1+0.039421+2+1+0.0402+2+1+0.04099+2+1+0.041222+2+1+0.0413+2+1+0.0414+8</definedName>
    <definedName name="ZA159AQ" localSheetId="1">2+1+0.041535+2+1+0.041888+2+1+0.04214+2+1+0.0424+2+1+0.0427+2+1+0.042723+2+1+0.0428+2+1+0.04293+2+1+0.0438+2+1+0.0441+2+1+0.0442+2+1+0.0447+8</definedName>
    <definedName name="ZA159AR" localSheetId="1">2+1+0.046188+2+1+0.0464+2+1+0.0467+2+1+0.0468+2+1+0.047+2+1+0.047482+2+1+0.049304+2+1+0.0498+2+1+0.0499+2+1+0.050457+2+1+0.050859+2+1+0.050865+8</definedName>
    <definedName name="ZA159AS" localSheetId="1">2+1+0.05141+2+1+0.0516+2+1+0.0528+2+1+0.053574+2+1+0.053967+2+1+0.0549+2+1+0.0554+2+1+0.0556+2+1+0.055951+2+1+0.05621+2+1+0.05751+2+1+0.058372+8</definedName>
    <definedName name="ZA159AT" localSheetId="1">2+1+0.058574+2+1+0.06103+2+1+0.06106+2+1+0.0615+2+1+0.06367+2+1+0.0644+2+1+0.06742+2+1+0.0676+2+2+0.0716+2+1+0.0723+2+1+0.0738+2+1+0.0748+8</definedName>
    <definedName name="ZA159AU" localSheetId="1">2+1+0.07522+2+1+0.0758+2+1+0.0761+2+1+0.0768+2+1+0.087008+2+1+0.087669+2+1+0.0898+2+1+0.0975+2+1+0.10953+2+1+0.1125+2+1+0.1126+2+1+0.119925+8</definedName>
    <definedName name="ZA159AV" localSheetId="1">2+1+0.125146+2+1+0.1267+2+1+0.1343+2+1+0.165722+9</definedName>
    <definedName name="ZA160AA" localSheetId="1">2+1+-0.2152+2+1+-0.116979+2+1+-0.108228+2+1+-0.09866+2+1+-0.0903+2+1+-0.089058+2+1+-0.088921+2+1+-0.082839+2+1+-0.0822+2+1+-0.0819+2+1+-0.075913+2+1+-0.074348+8</definedName>
    <definedName name="ZA160AB" localSheetId="1">2+1+-0.0671+2+1+-0.065868+2+1+-0.06557+2+1+-0.059642+2+1+-0.0569+2+1+-0.0554+2+1+-0.05471+2+1+-0.0534+2+1+-0.0512+2+1+-0.0502+2+1+-0.0492+2+1+-0.048939+8</definedName>
    <definedName name="ZA160AC" localSheetId="1">2+1+-0.048204+2+1+-0.0457+2+1+-0.04479+2+1+-0.0438+2+1+-0.041537+2+1+-0.04037+2+1+-0.03992+2+1+-0.039455+2+1+-0.037348+2+1+-0.036748+2+1+-0.033267+2+1+-0.0331+8</definedName>
    <definedName name="ZA160AD" localSheetId="1">2+1+-0.032804+2+1+-0.0328+2+1+-0.0321+2+1+-0.031787+2+1+-0.03151+2+1+-0.0313+2+1+-0.0302+2+1+-0.0288+2+1+-0.02839+2+1+-0.027239+2+1+-0.0265+2+1+-0.0264+8</definedName>
    <definedName name="ZA160AE" localSheetId="1">2+1+-0.0249+2+1+-0.0247+2+1+-0.0233+2+1+-0.022+2+1+-0.021721+2+1+-0.0215+2+1+-0.0213+2+1+-0.020553+2+1+-0.020542+2+1+-0.017722+2+1+-0.0174+2+1+-0.01682+8</definedName>
    <definedName name="ZA160AF" localSheetId="1">2+1+-0.0164+2+1+-0.0163+2+1+-0.016146+2+1+-0.015925+2+1+-0.015241+2+1+-0.015113+2+1+-0.015107+2+1+-0.014974+2+1+-0.014423+2+1+-0.0143+2+1+-0.0142+2+1+-0.013929+8</definedName>
    <definedName name="ZA160AG" localSheetId="1">2+1+-0.0134+2+1+-0.01326+2+1+-0.01285+2+1+-0.0124+2+1+-0.011881+2+1+-0.0101+2+1+-0.009896+2+1+-0.009738+2+1+-0.009645+2+1+-0.0088+2+1+-0.008508+2+1+-0.008+8</definedName>
    <definedName name="ZA160AH" localSheetId="1">2+1+-0.00731+2+1+-0.007+2+1+-0.006837+2+1+-0.0065+2+2+-0.0061+2+1+-0.006+2+1+-0.0058+2+1+-0.005554+2+1+-0.0054+2+1+-0.0052+2+1+-0.005145+2+1+-0.004821+8</definedName>
    <definedName name="ZA160AI" localSheetId="1">2+1+-0.004+2+1+-0.0039+2+1+-0.0037+2+1+-0.003601+2+2+-0.0032+2+1+-0.0026+2+1+-0.000914+2+1+-0.000179+2+1+0.000016+2+1+0.0002+2+1+0.000277+2+1+0.0007+8</definedName>
    <definedName name="ZA160AJ" localSheetId="1">2+1+0.001372+2+1+0.001411+2+1+0.0018+2+1+0.001864+2+1+0.002108+2+1+0.00253+2+1+0.0026+2+1+0.002653+2+1+0.0028+2+1+0.003017+2+1+0.00307+2+1+0.00361+8</definedName>
    <definedName name="ZA160AK" localSheetId="1">2+1+0.00364+2+1+0.0044+2+1+0.004798+2+1+0.00569+2+1+0.0062+2+1+0.0069+2+1+0.007225+2+1+0.0078+2+1+0.0103+2+1+0.010674+2+1+0.0108+2+1+0.01095+8</definedName>
    <definedName name="ZA160AL" localSheetId="1">2+1+0.011+2+1+0.0129+2+1+0.01311+2+1+0.013114+2+1+0.0136+2+1+0.013632+2+1+0.0137+2+1+0.01408+2+1+0.0159+2+1+0.0166+2+1+0.017+2+1+0.0171+8</definedName>
    <definedName name="ZA160AM" localSheetId="1">2+1+0.017189+2+1+0.0173+2+1+0.0181+2+1+0.018341+2+1+0.01865+2+1+0.01921+2+1+0.0193+2+1+0.019395+2+2+0.0208+2+1+0.021919+2+1+0.0221+2+1+0.0233+8</definedName>
    <definedName name="ZA160AN" localSheetId="1">2+1+0.0235+2+2+0.0236+2+1+0.023655+2+1+0.0238+2+1+0.024653+2+1+0.0253+2+1+0.0256+2+1+0.02599+2+1+0.026+2+1+0.0263+2+1+0.0272+2+1+0.0273+8</definedName>
    <definedName name="ZA160AO" localSheetId="1">2+1+0.0274+2+1+0.027608+2+1+0.02806+2+1+0.02957+2+1+0.029921+2+1+0.031334+2+1+0.032584+2+1+0.033999+2+1+0.034715+2+1+0.0348+2+1+0.0365+2+1+0.036994+8</definedName>
    <definedName name="ZA160AP" localSheetId="1">2+1+0.037683+2+1+0.038+2+1+0.0382+2+1+0.038243+2+1+0.0385+2+1+0.03911+2+1+0.039421+2+1+0.0402+2+1+0.04099+2+1+0.041222+2+1+0.0413+2+1+0.0414+8</definedName>
    <definedName name="ZA160AQ" localSheetId="1">2+1+0.041535+2+1+0.041888+2+1+0.04214+2+1+0.0424+2+1+0.0427+2+1+0.042723+2+1+0.0428+2+1+0.04293+2+1+0.0438+2+1+0.0441+2+1+0.0442+2+1+0.0447+8</definedName>
    <definedName name="ZA160AR" localSheetId="1">2+1+0.046188+2+1+0.0464+2+1+0.0467+2+1+0.0468+2+1+0.047+2+1+0.047482+2+1+0.049304+2+1+0.0498+2+1+0.0499+2+1+0.050457+2+1+0.050859+2+1+0.050865+8</definedName>
    <definedName name="ZA160AS" localSheetId="1">2+1+0.05141+2+1+0.0516+2+1+0.0528+2+1+0.053574+2+1+0.053967+2+1+0.0549+2+1+0.0554+2+1+0.0556+2+1+0.055951+2+1+0.05621+2+1+0.05751+2+1+0.058372+8</definedName>
    <definedName name="ZA160AT" localSheetId="1">2+1+0.058574+2+1+0.06103+2+1+0.06106+2+1+0.0615+2+1+0.06367+2+1+0.0644+2+1+0.06742+2+1+0.0676+2+2+0.0716+2+1+0.0723+2+1+0.0738+2+1+0.0748+8</definedName>
    <definedName name="ZA160AU" localSheetId="1">2+1+0.07522+2+1+0.0758+2+1+0.0761+2+1+0.0768+2+1+0.087008+2+1+0.087669+2+1+0.0898+2+1+0.0975+2+1+0.10953+2+1+0.1125+2+1+0.1126+2+1+0.119925+8</definedName>
    <definedName name="ZA160AV" localSheetId="1">2+1+0.125146+2+1+0.1267+2+1+0.1343+2+1+0.165722+9</definedName>
    <definedName name="ZA161AA" localSheetId="1">2+1+-0.2152+2+1+-0.116979+2+1+-0.108228+2+1+-0.09866+2+1+-0.0903+2+1+-0.089058+2+1+-0.088921+2+1+-0.082839+2+1+-0.0822+2+1+-0.0819+2+1+-0.075913+2+1+-0.074348+8</definedName>
    <definedName name="ZA161AB" localSheetId="1">2+1+-0.0671+2+1+-0.065868+2+1+-0.06557+2+1+-0.059642+2+1+-0.0569+2+1+-0.0554+2+1+-0.05471+2+1+-0.0534+2+1+-0.0512+2+1+-0.0502+2+1+-0.0492+2+1+-0.048939+8</definedName>
    <definedName name="ZA161AC" localSheetId="1">2+1+-0.048204+2+1+-0.0457+2+1+-0.04479+2+1+-0.0438+2+1+-0.041537+2+1+-0.04037+2+1+-0.03992+2+1+-0.039455+2+1+-0.037348+2+1+-0.036748+2+1+-0.033267+2+1+-0.0331+8</definedName>
    <definedName name="ZA161AD" localSheetId="1">2+1+-0.032804+2+1+-0.0328+2+1+-0.0321+2+1+-0.031787+2+1+-0.03151+2+1+-0.0313+2+1+-0.0302+2+1+-0.0288+2+1+-0.02839+2+1+-0.027239+2+1+-0.0265+2+1+-0.0264+8</definedName>
    <definedName name="ZA161AE" localSheetId="1">2+1+-0.0249+2+1+-0.0247+2+1+-0.0233+2+1+-0.022+2+1+-0.021721+2+1+-0.0215+2+1+-0.0213+2+1+-0.020553+2+1+-0.020542+2+1+-0.017722+2+1+-0.0174+2+1+-0.01682+8</definedName>
    <definedName name="ZA161AF" localSheetId="1">2+1+-0.0164+2+1+-0.0163+2+1+-0.016146+2+1+-0.015925+2+1+-0.015241+2+1+-0.015113+2+1+-0.015107+2+1+-0.014974+2+1+-0.014423+2+1+-0.0143+2+1+-0.0142+2+1+-0.013929+8</definedName>
    <definedName name="ZA161AG" localSheetId="1">2+1+-0.0134+2+1+-0.01326+2+1+-0.01285+2+1+-0.0124+2+1+-0.011881+2+1+-0.0101+2+1+-0.009896+2+1+-0.009738+2+1+-0.009645+2+1+-0.0088+2+1+-0.008508+2+1+-0.008+8</definedName>
    <definedName name="ZA161AH" localSheetId="1">2+1+-0.00731+2+1+-0.007+2+1+-0.006837+2+1+-0.0065+2+2+-0.0061+2+1+-0.006+2+1+-0.0058+2+1+-0.005554+2+1+-0.0054+2+1+-0.0052+2+1+-0.005145+2+1+-0.004821+8</definedName>
    <definedName name="ZA161AI" localSheetId="1">2+1+-0.004+2+1+-0.0039+2+1+-0.0037+2+1+-0.003601+2+2+-0.0032+2+1+-0.0026+2+1+-0.000914+2+1+-0.000179+2+1+0.000016+2+1+0.0002+2+1+0.000277+2+1+0.0007+8</definedName>
    <definedName name="ZA161AJ" localSheetId="1">2+1+0.001372+2+1+0.001411+2+1+0.0018+2+1+0.001864+2+1+0.002108+2+1+0.00253+2+1+0.0026+2+1+0.002653+2+1+0.0028+2+1+0.003017+2+1+0.00307+2+1+0.00361+8</definedName>
    <definedName name="ZA161AK" localSheetId="1">2+1+0.00364+2+1+0.0044+2+1+0.004798+2+1+0.00569+2+1+0.0062+2+1+0.0069+2+1+0.007225+2+1+0.0078+2+1+0.0103+2+1+0.010674+2+1+0.0108+2+1+0.01095+8</definedName>
    <definedName name="ZA161AL" localSheetId="1">2+1+0.011+2+1+0.0129+2+1+0.01311+2+1+0.013114+2+1+0.0136+2+1+0.013632+2+1+0.0137+2+1+0.01408+2+1+0.0159+2+1+0.0166+2+1+0.017+2+1+0.0171+8</definedName>
    <definedName name="ZA161AM" localSheetId="1">2+1+0.017189+2+1+0.0173+2+1+0.0181+2+1+0.018341+2+1+0.01865+2+1+0.01921+2+1+0.0193+2+1+0.019395+2+2+0.0208+2+1+0.021919+2+1+0.0221+2+1+0.0233+8</definedName>
    <definedName name="ZA161AN" localSheetId="1">2+1+0.0235+2+2+0.0236+2+1+0.023655+2+1+0.0238+2+1+0.024653+2+1+0.0253+2+1+0.0256+2+1+0.02599+2+1+0.026+2+1+0.0263+2+1+0.0272+2+1+0.0273+8</definedName>
    <definedName name="ZA161AO" localSheetId="1">2+1+0.0274+2+1+0.027608+2+1+0.02806+2+1+0.02957+2+1+0.029921+2+1+0.031334+2+1+0.032584+2+1+0.033999+2+1+0.034715+2+1+0.0348+2+1+0.0365+2+1+0.036994+8</definedName>
    <definedName name="ZA161AP" localSheetId="1">2+1+0.037683+2+1+0.038+2+1+0.0382+2+1+0.038243+2+1+0.0385+2+1+0.03911+2+1+0.039421+2+1+0.0402+2+1+0.04099+2+1+0.041222+2+1+0.0413+2+1+0.0414+8</definedName>
    <definedName name="ZA161AQ" localSheetId="1">2+1+0.041535+2+1+0.041888+2+1+0.04214+2+1+0.0424+2+1+0.0427+2+1+0.042723+2+1+0.0428+2+1+0.04293+2+1+0.0438+2+1+0.0441+2+1+0.0442+2+1+0.0447+8</definedName>
    <definedName name="ZA161AR" localSheetId="1">2+1+0.046188+2+1+0.0464+2+1+0.0467+2+1+0.0468+2+1+0.047+2+1+0.047482+2+1+0.049304+2+1+0.0498+2+1+0.0499+2+1+0.050457+2+1+0.050859+2+1+0.050865+8</definedName>
    <definedName name="ZA161AS" localSheetId="1">2+1+0.05141+2+1+0.0516+2+1+0.0528+2+1+0.053574+2+1+0.053967+2+1+0.0549+2+1+0.0554+2+1+0.0556+2+1+0.055951+2+1+0.05621+2+1+0.05751+2+1+0.058372+8</definedName>
    <definedName name="ZA161AT" localSheetId="1">2+1+0.058574+2+1+0.06103+2+1+0.06106+2+1+0.0615+2+1+0.06367+2+1+0.0644+2+1+0.06742+2+1+0.0676+2+2+0.0716+2+1+0.0723+2+1+0.0738+2+1+0.0748+8</definedName>
    <definedName name="ZA161AU" localSheetId="1">2+1+0.07522+2+1+0.0758+2+1+0.0761+2+1+0.0768+2+1+0.087008+2+1+0.087669+2+1+0.0898+2+1+0.0975+2+1+0.10953+2+1+0.1125+2+1+0.1126+2+1+0.119925+8</definedName>
    <definedName name="ZA161AV" localSheetId="1">2+1+0.125146+2+1+0.1267+2+1+0.1343+2+1+0.165722+9</definedName>
    <definedName name="ZA162AA" localSheetId="1">2+1+-0.2152+2+1+-0.116979+2+1+-0.108228+2+1+-0.09866+2+1+-0.0903+2+1+-0.089058+2+1+-0.088921+2+1+-0.082839+2+1+-0.0822+2+1+-0.0819+2+1+-0.075913+2+1+-0.074348+8</definedName>
    <definedName name="ZA162AB" localSheetId="1">2+1+-0.0671+2+1+-0.065868+2+1+-0.06557+2+1+-0.059642+2+1+-0.0569+2+1+-0.0554+2+1+-0.05471+2+1+-0.0534+2+1+-0.0512+2+1+-0.0502+2+1+-0.0492+2+1+-0.048939+8</definedName>
    <definedName name="ZA162AC" localSheetId="1">2+1+-0.048204+2+1+-0.0457+2+1+-0.04479+2+1+-0.0438+2+1+-0.041537+2+1+-0.04037+2+1+-0.03992+2+1+-0.039455+2+1+-0.037348+2+1+-0.036748+2+1+-0.033267+2+1+-0.0331+8</definedName>
    <definedName name="ZA162AD" localSheetId="1">2+1+-0.032804+2+1+-0.0328+2+1+-0.0321+2+1+-0.031787+2+1+-0.03151+2+1+-0.0313+2+1+-0.0302+2+1+-0.0288+2+1+-0.02839+2+1+-0.027239+2+1+-0.0265+2+1+-0.0264+8</definedName>
    <definedName name="ZA162AE" localSheetId="1">2+1+-0.0249+2+1+-0.0247+2+1+-0.0233+2+1+-0.022+2+1+-0.021721+2+1+-0.0215+2+1+-0.0213+2+1+-0.020553+2+1+-0.020542+2+1+-0.017722+2+1+-0.0174+2+1+-0.01682+8</definedName>
    <definedName name="ZA162AF" localSheetId="1">2+1+-0.0164+2+1+-0.0163+2+1+-0.016146+2+1+-0.015925+2+1+-0.015241+2+1+-0.015113+2+1+-0.015107+2+1+-0.014974+2+1+-0.014423+2+1+-0.0143+2+1+-0.0142+2+1+-0.013929+8</definedName>
    <definedName name="ZA162AG" localSheetId="1">2+1+-0.0134+2+1+-0.01326+2+1+-0.01285+2+1+-0.0124+2+1+-0.011881+2+1+-0.0101+2+1+-0.009896+2+1+-0.009738+2+1+-0.009645+2+1+-0.0088+2+1+-0.008508+2+1+-0.008+8</definedName>
    <definedName name="ZA162AH" localSheetId="1">2+1+-0.00731+2+1+-0.007+2+1+-0.006837+2+1+-0.0065+2+2+-0.0061+2+1+-0.006+2+1+-0.0058+2+1+-0.005554+2+1+-0.0054+2+1+-0.0052+2+1+-0.005145+2+1+-0.004821+8</definedName>
    <definedName name="ZA162AI" localSheetId="1">2+1+-0.004+2+1+-0.0039+2+1+-0.0037+2+1+-0.003601+2+2+-0.0032+2+1+-0.0026+2+1+-0.000914+2+1+-0.000179+2+1+0.000016+2+1+0.0002+2+1+0.000277+2+1+0.0007+8</definedName>
    <definedName name="ZA162AJ" localSheetId="1">2+1+0.001372+2+1+0.001411+2+1+0.0018+2+1+0.001864+2+1+0.002108+2+1+0.00253+2+1+0.0026+2+1+0.002653+2+1+0.0028+2+1+0.003017+2+1+0.00307+2+1+0.00361+8</definedName>
    <definedName name="ZA162AK" localSheetId="1">2+1+0.00364+2+1+0.0044+2+1+0.004798+2+1+0.00569+2+1+0.0062+2+1+0.0069+2+1+0.007225+2+1+0.0078+2+1+0.0103+2+1+0.010674+2+1+0.0108+2+1+0.01095+8</definedName>
    <definedName name="ZA162AL" localSheetId="1">2+1+0.011+2+1+0.0129+2+1+0.01311+2+1+0.013114+2+1+0.0136+2+1+0.013632+2+1+0.0137+2+1+0.01408+2+1+0.0159+2+1+0.0166+2+1+0.017+2+1+0.0171+8</definedName>
    <definedName name="ZA162AM" localSheetId="1">2+1+0.017189+2+1+0.0173+2+1+0.0181+2+1+0.018341+2+1+0.01865+2+1+0.01921+2+1+0.0193+2+1+0.019395+2+2+0.0208+2+1+0.021919+2+1+0.0221+2+1+0.0233+8</definedName>
    <definedName name="ZA162AN" localSheetId="1">2+1+0.0235+2+2+0.0236+2+1+0.023655+2+1+0.0238+2+1+0.024653+2+1+0.0253+2+1+0.0256+2+1+0.02599+2+1+0.026+2+1+0.0263+2+1+0.0272+2+1+0.0273+8</definedName>
    <definedName name="ZA162AO" localSheetId="1">2+1+0.0274+2+1+0.027608+2+1+0.02806+2+1+0.02957+2+1+0.029921+2+1+0.031334+2+1+0.032584+2+1+0.033999+2+1+0.034715+2+1+0.0348+2+1+0.0365+2+1+0.036994+8</definedName>
    <definedName name="ZA162AP" localSheetId="1">2+1+0.037683+2+1+0.038+2+1+0.0382+2+1+0.038243+2+1+0.0385+2+1+0.03911+2+1+0.039421+2+1+0.0402+2+1+0.04099+2+1+0.041222+2+1+0.0413+2+1+0.0414+8</definedName>
    <definedName name="ZA162AQ" localSheetId="1">2+1+0.041535+2+1+0.041888+2+1+0.04214+2+1+0.0424+2+1+0.0427+2+1+0.042723+2+1+0.0428+2+1+0.04293+2+1+0.0438+2+1+0.0441+2+1+0.0442+2+1+0.0447+8</definedName>
    <definedName name="ZA162AR" localSheetId="1">2+1+0.046188+2+1+0.0464+2+1+0.0467+2+1+0.0468+2+1+0.047+2+1+0.047482+2+1+0.049304+2+1+0.0498+2+1+0.0499+2+1+0.050457+2+1+0.050859+2+1+0.050865+8</definedName>
    <definedName name="ZA162AS" localSheetId="1">2+1+0.05141+2+1+0.0516+2+1+0.0528+2+1+0.053574+2+1+0.053967+2+1+0.0549+2+1+0.0554+2+1+0.0556+2+1+0.055951+2+1+0.05621+2+1+0.05751+2+1+0.058372+8</definedName>
    <definedName name="ZA162AT" localSheetId="1">2+1+0.058574+2+1+0.06103+2+1+0.06106+2+1+0.0615+2+1+0.06367+2+1+0.0644+2+1+0.06742+2+1+0.0676+2+2+0.0716+2+1+0.0723+2+1+0.0738+2+1+0.0748+8</definedName>
    <definedName name="ZA162AU" localSheetId="1">2+1+0.07522+2+1+0.0758+2+1+0.0761+2+1+0.0768+2+1+0.087008+2+1+0.087669+2+1+0.0898+2+1+0.0975+2+1+0.10953+2+1+0.1125+2+1+0.1126+2+1+0.119925+8</definedName>
    <definedName name="ZA162AV" localSheetId="1">2+1+0.125146+2+1+0.1267+2+1+0.1343+2+1+0.165722+9</definedName>
    <definedName name="ZA163AA" localSheetId="1">2+1+-0.2152+2+1+-0.116979+2+1+-0.108228+2+1+-0.09866+2+1+-0.0903+2+1+-0.089058+2+1+-0.088921+2+1+-0.082839+2+1+-0.0822+2+1+-0.0819+2+1+-0.075913+2+1+-0.074348+8</definedName>
    <definedName name="ZA163AB" localSheetId="1">2+1+-0.0671+2+1+-0.065868+2+1+-0.06557+2+1+-0.059642+2+1+-0.0569+2+1+-0.0554+2+1+-0.05471+2+1+-0.0534+2+1+-0.0512+2+1+-0.0502+2+1+-0.0492+2+1+-0.048939+8</definedName>
    <definedName name="ZA163AC" localSheetId="1">2+1+-0.048204+2+1+-0.0457+2+1+-0.04479+2+1+-0.0438+2+1+-0.041537+2+1+-0.04037+2+1+-0.03992+2+1+-0.039455+2+1+-0.037348+2+1+-0.036748+2+1+-0.033267+2+1+-0.0331+8</definedName>
    <definedName name="ZA163AD" localSheetId="1">2+1+-0.032804+2+1+-0.0328+2+1+-0.0321+2+1+-0.031787+2+1+-0.03151+2+1+-0.0313+2+1+-0.0302+2+1+-0.0288+2+1+-0.02839+2+1+-0.027239+2+1+-0.0265+2+1+-0.0264+8</definedName>
    <definedName name="ZA163AE" localSheetId="1">2+1+-0.0249+2+1+-0.0247+2+1+-0.0233+2+1+-0.022+2+1+-0.021721+2+1+-0.0215+2+1+-0.0213+2+1+-0.020553+2+1+-0.020542+2+1+-0.017722+2+1+-0.0174+2+1+-0.01682+8</definedName>
    <definedName name="ZA163AF" localSheetId="1">2+1+-0.0164+2+1+-0.0163+2+1+-0.016146+2+1+-0.015925+2+1+-0.015241+2+1+-0.015113+2+1+-0.015107+2+1+-0.014974+2+1+-0.014423+2+1+-0.0143+2+1+-0.0142+2+1+-0.013929+8</definedName>
    <definedName name="ZA163AG" localSheetId="1">2+1+-0.0134+2+1+-0.01326+2+1+-0.01285+2+1+-0.0124+2+1+-0.011881+2+1+-0.0101+2+1+-0.009896+2+1+-0.009738+2+1+-0.009645+2+1+-0.0088+2+1+-0.008508+2+1+-0.008+8</definedName>
    <definedName name="ZA163AH" localSheetId="1">2+1+-0.00731+2+1+-0.007+2+1+-0.006837+2+1+-0.0065+2+2+-0.0061+2+1+-0.006+2+1+-0.0058+2+1+-0.005554+2+1+-0.0054+2+1+-0.0052+2+1+-0.005145+2+1+-0.004821+8</definedName>
    <definedName name="ZA163AI" localSheetId="1">2+1+-0.004+2+1+-0.0039+2+1+-0.0037+2+1+-0.003601+2+2+-0.0032+2+1+-0.0026+2+1+-0.000914+2+1+-0.000179+2+1+0.000016+2+1+0.0002+2+1+0.000277+2+1+0.0007+8</definedName>
    <definedName name="ZA163AJ" localSheetId="1">2+1+0.001372+2+1+0.001411+2+1+0.0018+2+1+0.001864+2+1+0.002108+2+1+0.00253+2+1+0.0026+2+1+0.002653+2+1+0.0028+2+1+0.003017+2+1+0.00307+2+1+0.00361+8</definedName>
    <definedName name="ZA163AK" localSheetId="1">2+1+0.00364+2+1+0.0044+2+1+0.004798+2+1+0.00569+2+1+0.0062+2+1+0.0069+2+1+0.007225+2+1+0.0078+2+1+0.0103+2+1+0.010674+2+1+0.0108+2+1+0.01095+8</definedName>
    <definedName name="ZA163AL" localSheetId="1">2+1+0.011+2+1+0.0129+2+1+0.01311+2+1+0.013114+2+1+0.0136+2+1+0.013632+2+1+0.0137+2+1+0.01408+2+1+0.0159+2+1+0.0166+2+1+0.017+2+1+0.0171+8</definedName>
    <definedName name="ZA163AM" localSheetId="1">2+1+0.017189+2+1+0.0173+2+1+0.0181+2+1+0.018341+2+1+0.01865+2+1+0.01921+2+1+0.0193+2+1+0.019395+2+2+0.0208+2+1+0.021919+2+1+0.0221+2+1+0.0233+8</definedName>
    <definedName name="ZA163AN" localSheetId="1">2+1+0.0235+2+2+0.0236+2+1+0.023655+2+1+0.0238+2+1+0.024653+2+1+0.0253+2+1+0.0256+2+1+0.02599+2+1+0.026+2+1+0.0263+2+1+0.0272+2+1+0.0273+8</definedName>
    <definedName name="ZA163AO" localSheetId="1">2+1+0.0274+2+1+0.027608+2+1+0.02806+2+1+0.02957+2+1+0.029921+2+1+0.031334+2+1+0.032584+2+1+0.033999+2+1+0.034715+2+1+0.0348+2+1+0.0365+2+1+0.036994+8</definedName>
    <definedName name="ZA163AP" localSheetId="1">2+1+0.037683+2+1+0.038+2+1+0.0382+2+1+0.038243+2+1+0.0385+2+1+0.03911+2+1+0.039421+2+1+0.0402+2+1+0.04099+2+1+0.041222+2+1+0.0413+2+1+0.0414+8</definedName>
    <definedName name="ZA163AQ" localSheetId="1">2+1+0.041535+2+1+0.041888+2+1+0.04214+2+1+0.0424+2+1+0.0427+2+1+0.042723+2+1+0.0428+2+1+0.04293+2+1+0.0438+2+1+0.0441+2+1+0.0442+2+1+0.0447+8</definedName>
    <definedName name="ZA163AR" localSheetId="1">2+1+0.046188+2+1+0.0464+2+1+0.0467+2+1+0.0468+2+1+0.047+2+1+0.047482+2+1+0.049304+2+1+0.0498+2+1+0.0499+2+1+0.050457+2+1+0.050859+2+1+0.050865+8</definedName>
    <definedName name="ZA163AS" localSheetId="1">2+1+0.05141+2+1+0.0516+2+1+0.0528+2+1+0.053574+2+1+0.053967+2+1+0.0549+2+1+0.0554+2+1+0.0556+2+1+0.055951+2+1+0.05621+2+1+0.05751+2+1+0.058372+8</definedName>
    <definedName name="ZA163AT" localSheetId="1">2+1+0.058574+2+1+0.06103+2+1+0.06106+2+1+0.0615+2+1+0.06367+2+1+0.0644+2+1+0.06742+2+1+0.0676+2+2+0.0716+2+1+0.0723+2+1+0.0738+2+1+0.0748+8</definedName>
    <definedName name="ZA163AU" localSheetId="1">2+1+0.07522+2+1+0.0758+2+1+0.0761+2+1+0.0768+2+1+0.087008+2+1+0.087669+2+1+0.0898+2+1+0.0975+2+1+0.10953+2+1+0.1125+2+1+0.1126+2+1+0.119925+8</definedName>
    <definedName name="ZA163AV" localSheetId="1">2+1+0.125146+2+1+0.1267+2+1+0.1343+2+1+0.165722+9</definedName>
    <definedName name="ZA164AA" localSheetId="1">2+1+-0.2152+2+1+-0.116979+2+1+-0.108228+2+1+-0.09866+2+1+-0.0903+2+1+-0.089058+2+1+-0.088921+2+1+-0.082839+2+1+-0.0822+2+1+-0.0819+2+1+-0.075913+2+1+-0.074348+8</definedName>
    <definedName name="ZA164AB" localSheetId="1">2+1+-0.0671+2+1+-0.065868+2+1+-0.06557+2+1+-0.059642+2+1+-0.0569+2+1+-0.0554+2+1+-0.05471+2+1+-0.0534+2+1+-0.0512+2+1+-0.0502+2+1+-0.0492+2+1+-0.048939+8</definedName>
    <definedName name="ZA164AC" localSheetId="1">2+1+-0.048204+2+1+-0.0457+2+1+-0.04479+2+1+-0.0438+2+1+-0.041537+2+1+-0.04037+2+1+-0.03992+2+1+-0.039455+2+1+-0.037348+2+1+-0.036748+2+1+-0.033267+2+1+-0.0331+8</definedName>
    <definedName name="ZA164AD" localSheetId="1">2+1+-0.032804+2+1+-0.0328+2+1+-0.0321+2+1+-0.031787+2+1+-0.03151+2+1+-0.0313+2+1+-0.0302+2+1+-0.0288+2+1+-0.02839+2+1+-0.027239+2+1+-0.0265+2+1+-0.0264+8</definedName>
    <definedName name="ZA164AE" localSheetId="1">2+1+-0.0249+2+1+-0.0247+2+1+-0.0233+2+1+-0.022+2+1+-0.021721+2+1+-0.0215+2+1+-0.0213+2+1+-0.020553+2+1+-0.020542+2+1+-0.017722+2+1+-0.0174+2+1+-0.01682+8</definedName>
    <definedName name="ZA164AF" localSheetId="1">2+1+-0.0164+2+1+-0.0163+2+1+-0.016146+2+1+-0.015925+2+1+-0.015241+2+1+-0.015113+2+1+-0.015107+2+1+-0.014974+2+1+-0.014423+2+1+-0.0143+2+1+-0.0142+2+1+-0.013929+8</definedName>
    <definedName name="ZA164AG" localSheetId="1">2+1+-0.0134+2+1+-0.01326+2+1+-0.01285+2+1+-0.0124+2+1+-0.011881+2+1+-0.0101+2+1+-0.009896+2+1+-0.009738+2+1+-0.009645+2+1+-0.0088+2+1+-0.008508+2+1+-0.008+8</definedName>
    <definedName name="ZA164AH" localSheetId="1">2+1+-0.00731+2+1+-0.007+2+1+-0.006837+2+1+-0.0065+2+2+-0.0061+2+1+-0.006+2+1+-0.0058+2+1+-0.005554+2+1+-0.0054+2+1+-0.0052+2+1+-0.005145+2+1+-0.004821+8</definedName>
    <definedName name="ZA164AI" localSheetId="1">2+1+-0.004+2+1+-0.0039+2+1+-0.0037+2+1+-0.003601+2+2+-0.0032+2+1+-0.0026+2+1+-0.000914+2+1+-0.000179+2+1+0.000016+2+1+0.0002+2+1+0.000277+2+1+0.0007+8</definedName>
    <definedName name="ZA164AJ" localSheetId="1">2+1+0.001372+2+1+0.001411+2+1+0.0018+2+1+0.001864+2+1+0.002108+2+1+0.00253+2+1+0.0026+2+1+0.002653+2+1+0.0028+2+1+0.003017+2+1+0.00307+2+1+0.00361+8</definedName>
    <definedName name="ZA164AK" localSheetId="1">2+1+0.00364+2+1+0.0044+2+1+0.004798+2+1+0.00569+2+1+0.0062+2+1+0.0069+2+1+0.007225+2+1+0.0078+2+1+0.0103+2+1+0.010674+2+1+0.0108+2+1+0.01095+8</definedName>
    <definedName name="ZA164AL" localSheetId="1">2+1+0.011+2+1+0.0129+2+1+0.01311+2+1+0.013114+2+1+0.0136+2+1+0.013632+2+1+0.0137+2+1+0.01408+2+1+0.0159+2+1+0.0166+2+1+0.017+2+1+0.0171+8</definedName>
    <definedName name="ZA164AM" localSheetId="1">2+1+0.017189+2+1+0.0173+2+1+0.0181+2+1+0.018341+2+1+0.01865+2+1+0.01921+2+1+0.0193+2+1+0.019395+2+2+0.0208+2+1+0.021919+2+1+0.0221+2+1+0.0233+8</definedName>
    <definedName name="ZA164AN" localSheetId="1">2+1+0.0235+2+2+0.0236+2+1+0.023655+2+1+0.0238+2+1+0.024653+2+1+0.0253+2+1+0.0256+2+1+0.02599+2+1+0.026+2+1+0.0263+2+1+0.0272+2+1+0.0273+8</definedName>
    <definedName name="ZA164AO" localSheetId="1">2+1+0.0274+2+1+0.027608+2+1+0.02806+2+1+0.02957+2+1+0.029921+2+1+0.031334+2+1+0.032584+2+1+0.033999+2+1+0.034715+2+1+0.0348+2+1+0.0365+2+1+0.036994+8</definedName>
    <definedName name="ZA164AP" localSheetId="1">2+1+0.037683+2+1+0.038+2+1+0.0382+2+1+0.038243+2+1+0.0385+2+1+0.03911+2+1+0.039421+2+1+0.0402+2+1+0.04099+2+1+0.041222+2+1+0.0413+2+1+0.0414+8</definedName>
    <definedName name="ZA164AQ" localSheetId="1">2+1+0.041535+2+1+0.041888+2+1+0.04214+2+1+0.0424+2+1+0.0427+2+1+0.042723+2+1+0.0428+2+1+0.04293+2+1+0.0438+2+1+0.0441+2+1+0.0442+2+1+0.0447+8</definedName>
    <definedName name="ZA164AR" localSheetId="1">2+1+0.046188+2+1+0.0464+2+1+0.0467+2+1+0.0468+2+1+0.047+2+1+0.047482+2+1+0.049304+2+1+0.0498+2+1+0.0499+2+1+0.050457+2+1+0.050859+2+1+0.050865+8</definedName>
    <definedName name="ZA164AS" localSheetId="1">2+1+0.05141+2+1+0.0516+2+1+0.0528+2+1+0.053574+2+1+0.053967+2+1+0.0549+2+1+0.0554+2+1+0.0556+2+1+0.055951+2+1+0.05621+2+1+0.05751+2+1+0.058372+8</definedName>
    <definedName name="ZA164AT" localSheetId="1">2+1+0.058574+2+1+0.06103+2+1+0.06106+2+1+0.0615+2+1+0.06367+2+1+0.0644+2+1+0.06742+2+1+0.0676+2+2+0.0716+2+1+0.0723+2+1+0.0738+2+1+0.0748+8</definedName>
    <definedName name="ZA164AU" localSheetId="1">2+1+0.07522+2+1+0.0758+2+1+0.0761+2+1+0.0768+2+1+0.087008+2+1+0.087669+2+1+0.0898+2+1+0.0975+2+1+0.10953+2+1+0.1125+2+1+0.1126+2+1+0.119925+8</definedName>
    <definedName name="ZA164AV" localSheetId="1">2+1+0.125146+2+1+0.1267+2+1+0.1343+2+1+0.165722+9</definedName>
    <definedName name="ZA165AA" localSheetId="1">2+1+-0.2152+2+1+-0.116979+2+1+-0.108228+2+1+-0.09866+2+1+-0.0903+2+1+-0.089058+2+1+-0.088921+2+1+-0.082839+2+1+-0.0822+2+1+-0.0819+2+1+-0.075913+2+1+-0.074348+8</definedName>
    <definedName name="ZA165AB" localSheetId="1">2+1+-0.0671+2+1+-0.065868+2+1+-0.06557+2+1+-0.059642+2+1+-0.0569+2+1+-0.0554+2+1+-0.05471+2+1+-0.0534+2+1+-0.0512+2+1+-0.0502+2+1+-0.0492+2+1+-0.048939+8</definedName>
    <definedName name="ZA165AC" localSheetId="1">2+1+-0.048204+2+1+-0.0457+2+1+-0.04479+2+1+-0.0438+2+1+-0.041537+2+1+-0.04037+2+1+-0.03992+2+1+-0.039455+2+1+-0.037348+2+1+-0.036748+2+1+-0.033267+2+1+-0.0331+8</definedName>
    <definedName name="ZA165AD" localSheetId="1">2+1+-0.032804+2+1+-0.0328+2+1+-0.0321+2+1+-0.031787+2+1+-0.03151+2+1+-0.0313+2+1+-0.0302+2+1+-0.0288+2+1+-0.02839+2+1+-0.027239+2+1+-0.0265+2+1+-0.0264+8</definedName>
    <definedName name="ZA165AE" localSheetId="1">2+1+-0.0249+2+1+-0.0247+2+1+-0.0233+2+1+-0.022+2+1+-0.021721+2+1+-0.0215+2+1+-0.0213+2+1+-0.020553+2+1+-0.020542+2+1+-0.017722+2+1+-0.0174+2+1+-0.01682+8</definedName>
    <definedName name="ZA165AF" localSheetId="1">2+1+-0.0164+2+1+-0.0163+2+1+-0.016146+2+1+-0.015925+2+1+-0.015241+2+1+-0.015113+2+1+-0.015107+2+1+-0.014974+2+1+-0.014423+2+1+-0.0143+2+1+-0.0142+2+1+-0.013929+8</definedName>
    <definedName name="ZA165AG" localSheetId="1">2+1+-0.0134+2+1+-0.01326+2+1+-0.01285+2+1+-0.0124+2+1+-0.011881+2+1+-0.0101+2+1+-0.009896+2+1+-0.009738+2+1+-0.009645+2+1+-0.0088+2+1+-0.008508+2+1+-0.008+8</definedName>
    <definedName name="ZA165AH" localSheetId="1">2+1+-0.00731+2+1+-0.007+2+1+-0.006837+2+1+-0.0065+2+2+-0.0061+2+1+-0.006+2+1+-0.0058+2+1+-0.005554+2+1+-0.0054+2+1+-0.0052+2+1+-0.005145+2+1+-0.004821+8</definedName>
    <definedName name="ZA165AI" localSheetId="1">2+1+-0.004+2+1+-0.0039+2+1+-0.0037+2+1+-0.003601+2+2+-0.0032+2+1+-0.0026+2+1+-0.000914+2+1+-0.000179+2+1+0.000016+2+1+0.0002+2+1+0.000277+2+1+0.0007+8</definedName>
    <definedName name="ZA165AJ" localSheetId="1">2+1+0.001372+2+1+0.001411+2+1+0.0018+2+1+0.001864+2+1+0.002108+2+1+0.00253+2+1+0.0026+2+1+0.002653+2+1+0.0028+2+1+0.003017+2+1+0.00307+2+1+0.00361+8</definedName>
    <definedName name="ZA165AK" localSheetId="1">2+1+0.00364+2+1+0.0044+2+1+0.004798+2+1+0.00569+2+1+0.0062+2+1+0.0069+2+1+0.007225+2+1+0.0078+2+1+0.0103+2+1+0.010674+2+1+0.0108+2+1+0.01095+8</definedName>
    <definedName name="ZA165AL" localSheetId="1">2+1+0.011+2+1+0.0129+2+1+0.01311+2+1+0.013114+2+1+0.0136+2+1+0.013632+2+1+0.0137+2+1+0.01408+2+1+0.0159+2+1+0.0166+2+1+0.017+2+1+0.0171+8</definedName>
    <definedName name="ZA165AM" localSheetId="1">2+1+0.017189+2+1+0.0173+2+1+0.0181+2+1+0.018341+2+1+0.01865+2+1+0.01921+2+1+0.0193+2+1+0.019395+2+2+0.0208+2+1+0.021919+2+1+0.0221+2+1+0.0233+8</definedName>
    <definedName name="ZA165AN" localSheetId="1">2+1+0.0235+2+2+0.0236+2+1+0.023655+2+1+0.0238+2+1+0.024653+2+1+0.0253+2+1+0.0256+2+1+0.02599+2+1+0.026+2+1+0.0263+2+1+0.0272+2+1+0.0273+8</definedName>
    <definedName name="ZA165AO" localSheetId="1">2+1+0.0274+2+1+0.027608+2+1+0.02806+2+1+0.02957+2+1+0.029921+2+1+0.031334+2+1+0.032584+2+1+0.033999+2+1+0.034715+2+1+0.0348+2+1+0.0365+2+1+0.036994+8</definedName>
    <definedName name="ZA165AP" localSheetId="1">2+1+0.037683+2+1+0.038+2+1+0.0382+2+1+0.038243+2+1+0.0385+2+1+0.03911+2+1+0.039421+2+1+0.0402+2+1+0.04099+2+1+0.041222+2+1+0.0413+2+1+0.0414+8</definedName>
    <definedName name="ZA165AQ" localSheetId="1">2+1+0.041535+2+1+0.041888+2+1+0.04214+2+1+0.0424+2+1+0.0427+2+1+0.042723+2+1+0.0428+2+1+0.04293+2+1+0.0438+2+1+0.0441+2+1+0.0442+2+1+0.0447+8</definedName>
    <definedName name="ZA165AR" localSheetId="1">2+1+0.046188+2+1+0.0464+2+1+0.0467+2+1+0.0468+2+1+0.047+2+1+0.047482+2+1+0.049304+2+1+0.0498+2+1+0.0499+2+1+0.050457+2+1+0.050859+2+1+0.050865+8</definedName>
    <definedName name="ZA165AS" localSheetId="1">2+1+0.05141+2+1+0.0516+2+1+0.0528+2+1+0.053574+2+1+0.053967+2+1+0.0549+2+1+0.0554+2+1+0.0556+2+1+0.055951+2+1+0.05621+2+1+0.05751+2+1+0.058372+8</definedName>
    <definedName name="ZA165AT" localSheetId="1">2+1+0.058574+2+1+0.06103+2+1+0.06106+2+1+0.0615+2+1+0.06367+2+1+0.0644+2+1+0.06742+2+1+0.0676+2+2+0.0716+2+1+0.0723+2+1+0.0738+2+1+0.0748+8</definedName>
    <definedName name="ZA165AU" localSheetId="1">2+1+0.07522+2+1+0.0758+2+1+0.0761+2+1+0.0768+2+1+0.087008+2+1+0.087669+2+1+0.0898+2+1+0.0975+2+1+0.10953+2+1+0.1125+2+1+0.1126+2+1+0.119925+8</definedName>
    <definedName name="ZA165AV" localSheetId="1">2+1+0.125146+2+1+0.1267+2+1+0.1343+2+1+0.165722+9</definedName>
    <definedName name="ZA166AA" localSheetId="1">2+1+-0.2152+2+1+-0.116979+2+1+-0.108228+2+1+-0.09866+2+1+-0.0903+2+1+-0.089058+2+1+-0.088921+2+1+-0.082839+2+1+-0.0822+2+1+-0.0819+2+1+-0.075913+2+1+-0.074348+8</definedName>
    <definedName name="ZA166AB" localSheetId="1">2+1+-0.0671+2+1+-0.065868+2+1+-0.06557+2+1+-0.059642+2+1+-0.0569+2+1+-0.0554+2+1+-0.05471+2+1+-0.0534+2+1+-0.0512+2+1+-0.0502+2+1+-0.0492+2+1+-0.048939+8</definedName>
    <definedName name="ZA166AC" localSheetId="1">2+1+-0.048204+2+1+-0.0457+2+1+-0.04479+2+1+-0.0438+2+1+-0.041537+2+1+-0.04037+2+1+-0.03992+2+1+-0.039455+2+1+-0.037348+2+1+-0.036748+2+1+-0.033267+2+1+-0.0331+8</definedName>
    <definedName name="ZA166AD" localSheetId="1">2+1+-0.032804+2+1+-0.0328+2+1+-0.0321+2+1+-0.031787+2+1+-0.03151+2+1+-0.0313+2+1+-0.0302+2+1+-0.0288+2+1+-0.02839+2+1+-0.027239+2+1+-0.0265+2+1+-0.0264+8</definedName>
    <definedName name="ZA166AE" localSheetId="1">2+1+-0.0249+2+1+-0.0247+2+1+-0.0233+2+1+-0.022+2+1+-0.021721+2+1+-0.0215+2+1+-0.0213+2+1+-0.020553+2+1+-0.020542+2+1+-0.017722+2+1+-0.0174+2+1+-0.01682+8</definedName>
    <definedName name="ZA166AF" localSheetId="1">2+1+-0.0164+2+1+-0.0163+2+1+-0.016146+2+1+-0.015925+2+1+-0.015241+2+1+-0.015113+2+1+-0.015107+2+1+-0.014974+2+1+-0.014423+2+1+-0.0143+2+1+-0.0142+2+1+-0.013929+8</definedName>
    <definedName name="ZA166AG" localSheetId="1">2+1+-0.0134+2+1+-0.01326+2+1+-0.01285+2+1+-0.0124+2+1+-0.011881+2+1+-0.0101+2+1+-0.009896+2+1+-0.009738+2+1+-0.009645+2+1+-0.0088+2+1+-0.008508+2+1+-0.008+8</definedName>
    <definedName name="ZA166AH" localSheetId="1">2+1+-0.00731+2+1+-0.007+2+1+-0.006837+2+1+-0.0065+2+2+-0.0061+2+1+-0.006+2+1+-0.0058+2+1+-0.005554+2+1+-0.0054+2+1+-0.0052+2+1+-0.005145+2+1+-0.004821+8</definedName>
    <definedName name="ZA166AI" localSheetId="1">2+1+-0.004+2+1+-0.0039+2+1+-0.0037+2+1+-0.003601+2+2+-0.0032+2+1+-0.0026+2+1+-0.000914+2+1+-0.000179+2+1+0.000016+2+1+0.0002+2+1+0.000277+2+1+0.0007+8</definedName>
    <definedName name="ZA166AJ" localSheetId="1">2+1+0.001372+2+1+0.001411+2+1+0.0018+2+1+0.001864+2+1+0.002108+2+1+0.00253+2+1+0.0026+2+1+0.002653+2+1+0.0028+2+1+0.003017+2+1+0.00307+2+1+0.00361+8</definedName>
    <definedName name="ZA166AK" localSheetId="1">2+1+0.00364+2+1+0.0044+2+1+0.004798+2+1+0.00569+2+1+0.0062+2+1+0.0069+2+1+0.007225+2+1+0.0078+2+1+0.0103+2+1+0.010674+2+1+0.0108+2+1+0.01095+8</definedName>
    <definedName name="ZA166AL" localSheetId="1">2+1+0.011+2+1+0.0129+2+1+0.01311+2+1+0.013114+2+1+0.0136+2+1+0.013632+2+1+0.0137+2+1+0.01408+2+1+0.0159+2+1+0.0166+2+1+0.017+2+1+0.0171+8</definedName>
    <definedName name="ZA166AM" localSheetId="1">2+1+0.017189+2+1+0.0173+2+1+0.0181+2+1+0.018341+2+1+0.01865+2+1+0.01921+2+1+0.0193+2+1+0.019395+2+2+0.0208+2+1+0.021919+2+1+0.0221+2+1+0.0233+8</definedName>
    <definedName name="ZA166AN" localSheetId="1">2+1+0.0235+2+2+0.0236+2+1+0.023655+2+1+0.0238+2+1+0.024653+2+1+0.0253+2+1+0.0256+2+1+0.02599+2+1+0.026+2+1+0.0263+2+1+0.0272+2+1+0.0273+8</definedName>
    <definedName name="ZA166AO" localSheetId="1">2+1+0.0274+2+1+0.027608+2+1+0.02806+2+1+0.02957+2+1+0.029921+2+1+0.031334+2+1+0.032584+2+1+0.033999+2+1+0.034715+2+1+0.0348+2+1+0.0365+2+1+0.036994+8</definedName>
    <definedName name="ZA166AP" localSheetId="1">2+1+0.037683+2+1+0.038+2+1+0.0382+2+1+0.038243+2+1+0.0385+2+1+0.03911+2+1+0.039421+2+1+0.0402+2+1+0.04099+2+1+0.041222+2+1+0.0413+2+1+0.0414+8</definedName>
    <definedName name="ZA166AQ" localSheetId="1">2+1+0.041535+2+1+0.041888+2+1+0.04214+2+1+0.0424+2+1+0.0427+2+1+0.042723+2+1+0.0428+2+1+0.04293+2+1+0.0438+2+1+0.0441+2+1+0.0442+2+1+0.0447+8</definedName>
    <definedName name="ZA166AR" localSheetId="1">2+1+0.046188+2+1+0.0464+2+1+0.0467+2+1+0.0468+2+1+0.047+2+1+0.047482+2+1+0.049304+2+1+0.0498+2+1+0.0499+2+1+0.050457+2+1+0.050859+2+1+0.050865+8</definedName>
    <definedName name="ZA166AS" localSheetId="1">2+1+0.05141+2+1+0.0516+2+1+0.0528+2+1+0.053574+2+1+0.053967+2+1+0.0549+2+1+0.0554+2+1+0.0556+2+1+0.055951+2+1+0.05621+2+1+0.05751+2+1+0.058372+8</definedName>
    <definedName name="ZA166AT" localSheetId="1">2+1+0.058574+2+1+0.06103+2+1+0.06106+2+1+0.0615+2+1+0.06367+2+1+0.0644+2+1+0.06742+2+1+0.0676+2+2+0.0716+2+1+0.0723+2+1+0.0738+2+1+0.0748+8</definedName>
    <definedName name="ZA166AU" localSheetId="1">2+1+0.07522+2+1+0.0758+2+1+0.0761+2+1+0.0768+2+1+0.087008+2+1+0.087669+2+1+0.0898+2+1+0.0975+2+1+0.10953+2+1+0.1125+2+1+0.1126+2+1+0.119925+8</definedName>
    <definedName name="ZA166AV" localSheetId="1">2+1+0.125146+2+1+0.1267+2+1+0.1343+2+1+0.165722+9</definedName>
    <definedName name="ZA167AA" localSheetId="1">2+1+-0.2152+2+1+-0.116979+2+1+-0.108228+2+1+-0.09866+2+1+-0.0903+2+1+-0.089058+2+1+-0.088921+2+1+-0.082839+2+1+-0.0822+2+1+-0.0819+2+1+-0.075913+2+1+-0.074348+8</definedName>
    <definedName name="ZA167AB" localSheetId="1">2+1+-0.0671+2+1+-0.065868+2+1+-0.06557+2+1+-0.059642+2+1+-0.0569+2+1+-0.0554+2+1+-0.05471+2+1+-0.0534+2+1+-0.0512+2+1+-0.0502+2+1+-0.0492+2+1+-0.048939+8</definedName>
    <definedName name="ZA167AC" localSheetId="1">2+1+-0.048204+2+1+-0.0457+2+1+-0.04479+2+1+-0.0438+2+1+-0.041537+2+1+-0.04037+2+1+-0.03992+2+1+-0.039455+2+1+-0.037348+2+1+-0.036748+2+1+-0.033267+2+1+-0.0331+8</definedName>
    <definedName name="ZA167AD" localSheetId="1">2+1+-0.032804+2+1+-0.0328+2+1+-0.0321+2+1+-0.031787+2+1+-0.03151+2+1+-0.0313+2+1+-0.0302+2+1+-0.0288+2+1+-0.02839+2+1+-0.027239+2+1+-0.0265+2+1+-0.0264+8</definedName>
    <definedName name="ZA167AE" localSheetId="1">2+1+-0.0249+2+1+-0.0247+2+1+-0.0233+2+1+-0.022+2+1+-0.021721+2+1+-0.0215+2+1+-0.0213+2+1+-0.020553+2+1+-0.020542+2+1+-0.017722+2+1+-0.0174+2+1+-0.01682+8</definedName>
    <definedName name="ZA167AF" localSheetId="1">2+1+-0.0164+2+1+-0.0163+2+1+-0.016146+2+1+-0.015925+2+1+-0.015241+2+1+-0.015113+2+1+-0.015107+2+1+-0.014974+2+1+-0.014423+2+1+-0.0143+2+1+-0.0142+2+1+-0.013929+8</definedName>
    <definedName name="ZA167AG" localSheetId="1">2+1+-0.0134+2+1+-0.01326+2+1+-0.01285+2+1+-0.0124+2+1+-0.011881+2+1+-0.0101+2+1+-0.009896+2+1+-0.009738+2+1+-0.009645+2+1+-0.0088+2+1+-0.008508+2+1+-0.008+8</definedName>
    <definedName name="ZA167AH" localSheetId="1">2+1+-0.00731+2+1+-0.007+2+1+-0.006837+2+1+-0.0065+2+2+-0.0061+2+1+-0.006+2+1+-0.0058+2+1+-0.005554+2+1+-0.0054+2+1+-0.0052+2+1+-0.005145+2+1+-0.004821+8</definedName>
    <definedName name="ZA167AI" localSheetId="1">2+1+-0.004+2+1+-0.0039+2+1+-0.0037+2+1+-0.003601+2+2+-0.0032+2+1+-0.0026+2+1+-0.000914+2+1+-0.000179+2+1+0.000016+2+1+0.0002+2+1+0.000277+2+1+0.0007+8</definedName>
    <definedName name="ZA167AJ" localSheetId="1">2+1+0.001372+2+1+0.001411+2+1+0.0018+2+1+0.001864+2+1+0.002108+2+1+0.00253+2+1+0.0026+2+1+0.002653+2+1+0.0028+2+1+0.003017+2+1+0.00307+2+1+0.00361+8</definedName>
    <definedName name="ZA167AK" localSheetId="1">2+1+0.00364+2+1+0.0044+2+1+0.004798+2+1+0.00569+2+1+0.0062+2+1+0.0069+2+1+0.007225+2+1+0.0078+2+1+0.0103+2+1+0.010674+2+1+0.0108+2+1+0.01095+8</definedName>
    <definedName name="ZA167AL" localSheetId="1">2+1+0.011+2+1+0.0129+2+1+0.01311+2+1+0.013114+2+1+0.0136+2+1+0.013632+2+1+0.0137+2+1+0.01408+2+1+0.0159+2+1+0.0166+2+1+0.017+2+1+0.0171+8</definedName>
    <definedName name="ZA167AM" localSheetId="1">2+1+0.017189+2+1+0.0173+2+1+0.0181+2+1+0.018341+2+1+0.01865+2+1+0.01921+2+1+0.0193+2+1+0.019395+2+2+0.0208+2+1+0.021919+2+1+0.0221+2+1+0.0233+8</definedName>
    <definedName name="ZA167AN" localSheetId="1">2+1+0.0235+2+2+0.0236+2+1+0.023655+2+1+0.0238+2+1+0.024653+2+1+0.0253+2+1+0.0256+2+1+0.02599+2+1+0.026+2+1+0.0263+2+1+0.0272+2+1+0.0273+8</definedName>
    <definedName name="ZA167AO" localSheetId="1">2+1+0.0274+2+1+0.027608+2+1+0.02806+2+1+0.02957+2+1+0.029921+2+1+0.031334+2+1+0.032584+2+1+0.033999+2+1+0.034715+2+1+0.0348+2+1+0.0365+2+1+0.036994+8</definedName>
    <definedName name="ZA167AP" localSheetId="1">2+1+0.037683+2+1+0.038+2+1+0.0382+2+1+0.038243+2+1+0.0385+2+1+0.03911+2+1+0.039421+2+1+0.0402+2+1+0.04099+2+1+0.041222+2+1+0.0413+2+1+0.0414+8</definedName>
    <definedName name="ZA167AQ" localSheetId="1">2+1+0.041535+2+1+0.041888+2+1+0.04214+2+1+0.0424+2+1+0.0427+2+1+0.042723+2+1+0.0428+2+1+0.04293+2+1+0.0438+2+1+0.0441+2+1+0.0442+2+1+0.0447+8</definedName>
    <definedName name="ZA167AR" localSheetId="1">2+1+0.046188+2+1+0.0464+2+1+0.0467+2+1+0.0468+2+1+0.047+2+1+0.047482+2+1+0.049304+2+1+0.0498+2+1+0.0499+2+1+0.050457+2+1+0.050859+2+1+0.050865+8</definedName>
    <definedName name="ZA167AS" localSheetId="1">2+1+0.05141+2+1+0.0516+2+1+0.0528+2+1+0.053574+2+1+0.053967+2+1+0.0549+2+1+0.0554+2+1+0.0556+2+1+0.055951+2+1+0.05621+2+1+0.05751+2+1+0.058372+8</definedName>
    <definedName name="ZA167AT" localSheetId="1">2+1+0.058574+2+1+0.06103+2+1+0.06106+2+1+0.0615+2+1+0.06367+2+1+0.0644+2+1+0.06742+2+1+0.0676+2+2+0.0716+2+1+0.0723+2+1+0.0738+2+1+0.0748+8</definedName>
    <definedName name="ZA167AU" localSheetId="1">2+1+0.07522+2+1+0.0758+2+1+0.0761+2+1+0.0768+2+1+0.087008+2+1+0.087669+2+1+0.0898+2+1+0.0975+2+1+0.10953+2+1+0.1125+2+1+0.1126+2+1+0.119925+8</definedName>
    <definedName name="ZA167AV" localSheetId="1">2+1+0.125146+2+1+0.1267+2+1+0.1343+2+1+0.165722+9</definedName>
    <definedName name="ZA168AA" localSheetId="1">2+1+-0.2152+2+1+-0.116979+2+1+-0.108228+2+1+-0.09866+2+1+-0.0903+2+1+-0.089058+2+1+-0.088921+2+1+-0.082839+2+1+-0.0822+2+1+-0.0819+2+1+-0.075913+2+1+-0.074348+8</definedName>
    <definedName name="ZA168AB" localSheetId="1">2+1+-0.0671+2+1+-0.065868+2+1+-0.06557+2+1+-0.059642+2+1+-0.0569+2+1+-0.0554+2+1+-0.05471+2+1+-0.0534+2+1+-0.0512+2+1+-0.0502+2+1+-0.0492+2+1+-0.048939+8</definedName>
    <definedName name="ZA168AC" localSheetId="1">2+1+-0.048204+2+1+-0.0457+2+1+-0.04479+2+1+-0.0438+2+1+-0.041537+2+1+-0.04037+2+1+-0.03992+2+1+-0.039455+2+1+-0.037348+2+1+-0.036748+2+1+-0.033267+2+1+-0.0331+8</definedName>
    <definedName name="ZA168AD" localSheetId="1">2+1+-0.032804+2+1+-0.0328+2+1+-0.0321+2+1+-0.031787+2+1+-0.03151+2+1+-0.0313+2+1+-0.0302+2+1+-0.0288+2+1+-0.02839+2+1+-0.027239+2+1+-0.0265+2+1+-0.0264+8</definedName>
    <definedName name="ZA168AE" localSheetId="1">2+1+-0.0249+2+1+-0.0247+2+1+-0.0233+2+1+-0.022+2+1+-0.021721+2+1+-0.0215+2+1+-0.0213+2+1+-0.020553+2+1+-0.020542+2+1+-0.017722+2+1+-0.0174+2+1+-0.01682+8</definedName>
    <definedName name="ZA168AF" localSheetId="1">2+1+-0.0164+2+1+-0.0163+2+1+-0.016146+2+1+-0.015925+2+1+-0.015241+2+1+-0.015113+2+1+-0.015107+2+1+-0.014974+2+1+-0.014423+2+1+-0.0143+2+1+-0.0142+2+1+-0.013929+8</definedName>
    <definedName name="ZA168AG" localSheetId="1">2+1+-0.0134+2+1+-0.01326+2+1+-0.01285+2+1+-0.0124+2+1+-0.011881+2+1+-0.0101+2+1+-0.009896+2+1+-0.009738+2+1+-0.009645+2+1+-0.0088+2+1+-0.008508+2+1+-0.008+8</definedName>
    <definedName name="ZA168AH" localSheetId="1">2+1+-0.00731+2+1+-0.007+2+1+-0.006837+2+1+-0.0065+2+2+-0.0061+2+1+-0.006+2+1+-0.0058+2+1+-0.005554+2+1+-0.0054+2+1+-0.0052+2+1+-0.005145+2+1+-0.004821+8</definedName>
    <definedName name="ZA168AI" localSheetId="1">2+1+-0.004+2+1+-0.0039+2+1+-0.0037+2+1+-0.003601+2+2+-0.0032+2+1+-0.0026+2+1+-0.000914+2+1+-0.000179+2+1+0.000016+2+1+0.0002+2+1+0.000277+2+1+0.0007+8</definedName>
    <definedName name="ZA168AJ" localSheetId="1">2+1+0.001372+2+1+0.001411+2+1+0.0018+2+1+0.001864+2+1+0.002108+2+1+0.00253+2+1+0.0026+2+1+0.002653+2+1+0.0028+2+1+0.003017+2+1+0.00307+2+1+0.00361+8</definedName>
    <definedName name="ZA168AK" localSheetId="1">2+1+0.00364+2+1+0.0044+2+1+0.004798+2+1+0.00569+2+1+0.0062+2+1+0.0069+2+1+0.007225+2+1+0.0078+2+1+0.0103+2+1+0.010674+2+1+0.0108+2+1+0.01095+8</definedName>
    <definedName name="ZA168AL" localSheetId="1">2+1+0.011+2+1+0.0129+2+1+0.01311+2+1+0.013114+2+1+0.0136+2+1+0.013632+2+1+0.0137+2+1+0.01408+2+1+0.0159+2+1+0.0166+2+1+0.017+2+1+0.0171+8</definedName>
    <definedName name="ZA168AM" localSheetId="1">2+1+0.017189+2+1+0.0173+2+1+0.0181+2+1+0.018341+2+1+0.01865+2+1+0.01921+2+1+0.0193+2+1+0.019395+2+2+0.0208+2+1+0.021919+2+1+0.0221+2+1+0.0233+8</definedName>
    <definedName name="ZA168AN" localSheetId="1">2+1+0.0235+2+2+0.0236+2+1+0.023655+2+1+0.0238+2+1+0.024653+2+1+0.0253+2+1+0.0256+2+1+0.02599+2+1+0.026+2+1+0.0263+2+1+0.0272+2+1+0.0273+8</definedName>
    <definedName name="ZA168AO" localSheetId="1">2+1+0.0274+2+1+0.027608+2+1+0.02806+2+1+0.02957+2+1+0.029921+2+1+0.031334+2+1+0.032584+2+1+0.033999+2+1+0.034715+2+1+0.0348+2+1+0.0365+2+1+0.036994+8</definedName>
    <definedName name="ZA168AP" localSheetId="1">2+1+0.037683+2+1+0.038+2+1+0.0382+2+1+0.038243+2+1+0.0385+2+1+0.03911+2+1+0.039421+2+1+0.0402+2+1+0.04099+2+1+0.041222+2+1+0.0413+2+1+0.0414+8</definedName>
    <definedName name="ZA168AQ" localSheetId="1">2+1+0.041535+2+1+0.041888+2+1+0.04214+2+1+0.0424+2+1+0.0427+2+1+0.042723+2+1+0.0428+2+1+0.04293+2+1+0.0438+2+1+0.0441+2+1+0.0442+2+1+0.0447+8</definedName>
    <definedName name="ZA168AR" localSheetId="1">2+1+0.046188+2+1+0.0464+2+1+0.0467+2+1+0.0468+2+1+0.047+2+1+0.047482+2+1+0.049304+2+1+0.0498+2+1+0.0499+2+1+0.050457+2+1+0.050859+2+1+0.050865+8</definedName>
    <definedName name="ZA168AS" localSheetId="1">2+1+0.05141+2+1+0.0516+2+1+0.0528+2+1+0.053574+2+1+0.053967+2+1+0.0549+2+1+0.0554+2+1+0.0556+2+1+0.055951+2+1+0.05621+2+1+0.05751+2+1+0.058372+8</definedName>
    <definedName name="ZA168AT" localSheetId="1">2+1+0.058574+2+1+0.06103+2+1+0.06106+2+1+0.0615+2+1+0.06367+2+1+0.0644+2+1+0.06742+2+1+0.0676+2+2+0.0716+2+1+0.0723+2+1+0.0738+2+1+0.0748+8</definedName>
    <definedName name="ZA168AU" localSheetId="1">2+1+0.07522+2+1+0.0758+2+1+0.0761+2+1+0.0768+2+1+0.087008+2+1+0.087669+2+1+0.0898+2+1+0.0975+2+1+0.10953+2+1+0.1125+2+1+0.1126+2+1+0.119925+8</definedName>
    <definedName name="ZA168AV" localSheetId="1">2+1+0.125146+2+1+0.1267+2+1+0.1343+2+1+0.165722+9</definedName>
    <definedName name="ZA169AA" localSheetId="1">2+1+-0.2152+2+1+-0.116979+2+1+-0.108228+2+1+-0.09866+2+1+-0.0903+2+1+-0.089058+2+1+-0.088921+2+1+-0.082839+2+1+-0.0822+2+1+-0.0819+2+1+-0.075913+2+1+-0.074348+8</definedName>
    <definedName name="ZA169AB" localSheetId="1">2+1+-0.0671+2+1+-0.065868+2+1+-0.06557+2+1+-0.059642+2+1+-0.0569+2+1+-0.0554+2+1+-0.05471+2+1+-0.0534+2+1+-0.0512+2+1+-0.0502+2+1+-0.0492+2+1+-0.048939+8</definedName>
    <definedName name="ZA169AC" localSheetId="1">2+1+-0.048204+2+1+-0.0457+2+1+-0.04479+2+1+-0.0438+2+1+-0.041537+2+1+-0.04037+2+1+-0.03992+2+1+-0.039455+2+1+-0.037348+2+1+-0.036748+2+1+-0.033267+2+1+-0.0331+8</definedName>
    <definedName name="ZA169AD" localSheetId="1">2+1+-0.032804+2+1+-0.0328+2+1+-0.0321+2+1+-0.031787+2+1+-0.03151+2+1+-0.0313+2+1+-0.0302+2+1+-0.0288+2+1+-0.02839+2+1+-0.027239+2+1+-0.0265+2+1+-0.0264+8</definedName>
    <definedName name="ZA169AE" localSheetId="1">2+1+-0.0249+2+1+-0.0247+2+1+-0.0233+2+1+-0.022+2+1+-0.021721+2+1+-0.0215+2+1+-0.0213+2+1+-0.020553+2+1+-0.020542+2+1+-0.017722+2+1+-0.0174+2+1+-0.01682+8</definedName>
    <definedName name="ZA169AF" localSheetId="1">2+1+-0.0164+2+1+-0.0163+2+1+-0.016146+2+1+-0.015925+2+1+-0.015241+2+1+-0.015113+2+1+-0.015107+2+1+-0.014974+2+1+-0.014423+2+1+-0.0143+2+1+-0.0142+2+1+-0.013929+8</definedName>
    <definedName name="ZA169AG" localSheetId="1">2+1+-0.0134+2+1+-0.01326+2+1+-0.01285+2+1+-0.0124+2+1+-0.011881+2+1+-0.0101+2+1+-0.009896+2+1+-0.009738+2+1+-0.009645+2+1+-0.0088+2+1+-0.008508+2+1+-0.008+8</definedName>
    <definedName name="ZA169AH" localSheetId="1">2+1+-0.00731+2+1+-0.007+2+1+-0.006837+2+1+-0.0065+2+2+-0.0061+2+1+-0.006+2+1+-0.0058+2+1+-0.005554+2+1+-0.0054+2+1+-0.0052+2+1+-0.005145+2+1+-0.004821+8</definedName>
    <definedName name="ZA169AI" localSheetId="1">2+1+-0.004+2+1+-0.0039+2+1+-0.0037+2+1+-0.003601+2+2+-0.0032+2+1+-0.0026+2+1+-0.000914+2+1+-0.000179+2+1+0.000016+2+1+0.0002+2+1+0.000277+2+1+0.0007+8</definedName>
    <definedName name="ZA169AJ" localSheetId="1">2+1+0.001372+2+1+0.001411+2+1+0.0018+2+1+0.001864+2+1+0.002108+2+1+0.00253+2+1+0.0026+2+1+0.002653+2+1+0.0028+2+1+0.003017+2+1+0.00307+2+1+0.00361+8</definedName>
    <definedName name="ZA169AK" localSheetId="1">2+1+0.00364+2+1+0.0044+2+1+0.004798+2+1+0.00569+2+1+0.0062+2+1+0.0069+2+1+0.007225+2+1+0.0078+2+1+0.0103+2+1+0.010674+2+1+0.0108+2+1+0.01095+8</definedName>
    <definedName name="ZA169AL" localSheetId="1">2+1+0.011+2+1+0.0129+2+1+0.01311+2+1+0.013114+2+1+0.0136+2+1+0.013632+2+1+0.0137+2+1+0.01408+2+1+0.0159+2+1+0.0166+2+1+0.017+2+1+0.0171+8</definedName>
    <definedName name="ZA169AM" localSheetId="1">2+1+0.017189+2+1+0.0173+2+1+0.0181+2+1+0.018341+2+1+0.01865+2+1+0.01921+2+1+0.0193+2+1+0.019395+2+2+0.0208+2+1+0.021919+2+1+0.0221+2+1+0.0233+8</definedName>
    <definedName name="ZA169AN" localSheetId="1">2+1+0.0235+2+2+0.0236+2+1+0.023655+2+1+0.0238+2+1+0.024653+2+1+0.0253+2+1+0.0256+2+1+0.02599+2+1+0.026+2+1+0.0263+2+1+0.0272+2+1+0.0273+8</definedName>
    <definedName name="ZA169AO" localSheetId="1">2+1+0.0274+2+1+0.027608+2+1+0.02806+2+1+0.02957+2+1+0.029921+2+1+0.031334+2+1+0.032584+2+1+0.033999+2+1+0.034715+2+1+0.0348+2+1+0.0365+2+1+0.036994+8</definedName>
    <definedName name="ZA169AP" localSheetId="1">2+1+0.037683+2+1+0.038+2+1+0.0382+2+1+0.038243+2+1+0.0385+2+1+0.03911+2+1+0.039421+2+1+0.0402+2+1+0.04099+2+1+0.041222+2+1+0.0413+2+1+0.0414+8</definedName>
    <definedName name="ZA169AQ" localSheetId="1">2+1+0.041535+2+1+0.041888+2+1+0.04214+2+1+0.0424+2+1+0.0427+2+1+0.042723+2+1+0.0428+2+1+0.04293+2+1+0.0438+2+1+0.0441+2+1+0.0442+2+1+0.0447+8</definedName>
    <definedName name="ZA169AR" localSheetId="1">2+1+0.046188+2+1+0.0464+2+1+0.0467+2+1+0.0468+2+1+0.047+2+1+0.047482+2+1+0.049304+2+1+0.0498+2+1+0.0499+2+1+0.050457+2+1+0.050859+2+1+0.050865+8</definedName>
    <definedName name="ZA169AS" localSheetId="1">2+1+0.05141+2+1+0.0516+2+1+0.0528+2+1+0.053574+2+1+0.053967+2+1+0.0549+2+1+0.0554+2+1+0.0556+2+1+0.055951+2+1+0.05621+2+1+0.05751+2+1+0.058372+8</definedName>
    <definedName name="ZA169AT" localSheetId="1">2+1+0.058574+2+1+0.06103+2+1+0.06106+2+1+0.0615+2+1+0.06367+2+1+0.0644+2+1+0.06742+2+1+0.0676+2+2+0.0716+2+1+0.0723+2+1+0.0738+2+1+0.0748+8</definedName>
    <definedName name="ZA169AU" localSheetId="1">2+1+0.07522+2+1+0.0758+2+1+0.0761+2+1+0.0768+2+1+0.087008+2+1+0.087669+2+1+0.0898+2+1+0.0975+2+1+0.10953+2+1+0.1125+2+1+0.1126+2+1+0.119925+8</definedName>
    <definedName name="ZA169AV" localSheetId="1">2+1+0.125146+2+1+0.1267+2+1+0.1343+2+1+0.165722+9</definedName>
    <definedName name="ZA170AA" localSheetId="1">2+1+-0.2152+2+1+-0.116979+2+1+-0.108228+2+1+-0.09866+2+1+-0.0903+2+1+-0.089058+2+1+-0.088921+2+1+-0.082839+2+1+-0.0822+2+1+-0.0819+2+1+-0.075913+2+1+-0.074348+8</definedName>
    <definedName name="ZA170AB" localSheetId="1">2+1+-0.0671+2+1+-0.065868+2+1+-0.06557+2+1+-0.059642+2+1+-0.0569+2+1+-0.0554+2+1+-0.05471+2+1+-0.0534+2+1+-0.0512+2+1+-0.0502+2+1+-0.0492+2+1+-0.048939+8</definedName>
    <definedName name="ZA170AC" localSheetId="1">2+1+-0.048204+2+1+-0.0457+2+1+-0.04479+2+1+-0.0438+2+1+-0.041537+2+1+-0.04037+2+1+-0.03992+2+1+-0.039455+2+1+-0.037348+2+1+-0.036748+2+1+-0.033267+2+1+-0.0331+8</definedName>
    <definedName name="ZA170AD" localSheetId="1">2+1+-0.032804+2+1+-0.0328+2+1+-0.0321+2+1+-0.031787+2+1+-0.03151+2+1+-0.0313+2+1+-0.0302+2+1+-0.0288+2+1+-0.02839+2+1+-0.027239+2+1+-0.0265+2+1+-0.0264+8</definedName>
    <definedName name="ZA170AE" localSheetId="1">2+1+-0.0249+2+1+-0.0247+2+1+-0.0233+2+1+-0.022+2+1+-0.021721+2+1+-0.0215+2+1+-0.0213+2+1+-0.020553+2+1+-0.020542+2+1+-0.017722+2+1+-0.0174+2+1+-0.01682+8</definedName>
    <definedName name="ZA170AF" localSheetId="1">2+1+-0.0164+2+1+-0.0163+2+1+-0.016146+2+1+-0.015925+2+1+-0.015241+2+1+-0.015113+2+1+-0.015107+2+1+-0.014974+2+1+-0.014423+2+1+-0.0143+2+1+-0.0142+2+1+-0.013929+8</definedName>
    <definedName name="ZA170AG" localSheetId="1">2+1+-0.0134+2+1+-0.01326+2+1+-0.01285+2+1+-0.0124+2+1+-0.011881+2+1+-0.0101+2+1+-0.009896+2+1+-0.009738+2+1+-0.009645+2+1+-0.0088+2+1+-0.008508+2+1+-0.008+8</definedName>
    <definedName name="ZA170AH" localSheetId="1">2+1+-0.00731+2+1+-0.007+2+1+-0.006837+2+1+-0.0065+2+2+-0.0061+2+1+-0.006+2+1+-0.0058+2+1+-0.005554+2+1+-0.0054+2+1+-0.0052+2+1+-0.005145+2+1+-0.004821+8</definedName>
    <definedName name="ZA170AI" localSheetId="1">2+1+-0.004+2+1+-0.0039+2+1+-0.0037+2+1+-0.003601+2+2+-0.0032+2+1+-0.0026+2+1+-0.000914+2+1+-0.000179+2+1+0.000016+2+1+0.0002+2+1+0.000277+2+1+0.0007+8</definedName>
    <definedName name="ZA170AJ" localSheetId="1">2+1+0.001372+2+1+0.001411+2+1+0.0018+2+1+0.001864+2+1+0.002108+2+1+0.00253+2+1+0.0026+2+1+0.002653+2+1+0.0028+2+1+0.003017+2+1+0.00307+2+1+0.00361+8</definedName>
    <definedName name="ZA170AK" localSheetId="1">2+1+0.00364+2+1+0.0044+2+1+0.004798+2+1+0.00569+2+1+0.0062+2+1+0.0069+2+1+0.007225+2+1+0.0078+2+1+0.0103+2+1+0.010674+2+1+0.0108+2+1+0.01095+8</definedName>
    <definedName name="ZA170AL" localSheetId="1">2+1+0.011+2+1+0.0129+2+1+0.01311+2+1+0.013114+2+1+0.0136+2+1+0.013632+2+1+0.0137+2+1+0.01408+2+1+0.0159+2+1+0.0166+2+1+0.017+2+1+0.0171+8</definedName>
    <definedName name="ZA170AM" localSheetId="1">2+1+0.017189+2+1+0.0173+2+1+0.0181+2+1+0.018341+2+1+0.01865+2+1+0.01921+2+1+0.0193+2+1+0.019395+2+2+0.0208+2+1+0.021919+2+1+0.0221+2+1+0.0233+8</definedName>
    <definedName name="ZA170AN" localSheetId="1">2+1+0.0235+2+2+0.0236+2+1+0.023655+2+1+0.0238+2+1+0.024653+2+1+0.0253+2+1+0.0256+2+1+0.02599+2+1+0.026+2+1+0.0263+2+1+0.0272+2+1+0.0273+8</definedName>
    <definedName name="ZA170AO" localSheetId="1">2+1+0.0274+2+1+0.027608+2+1+0.02806+2+1+0.02957+2+1+0.029921+2+1+0.031334+2+1+0.032584+2+1+0.033999+2+1+0.034715+2+1+0.0348+2+1+0.0365+2+1+0.036994+8</definedName>
    <definedName name="ZA170AP" localSheetId="1">2+1+0.037683+2+1+0.038+2+1+0.0382+2+1+0.038243+2+1+0.0385+2+1+0.03911+2+1+0.039421+2+1+0.0402+2+1+0.04099+2+1+0.041222+2+1+0.0413+2+1+0.0414+8</definedName>
    <definedName name="ZA170AQ" localSheetId="1">2+1+0.041535+2+1+0.041888+2+1+0.04214+2+1+0.0424+2+1+0.0427+2+1+0.042723+2+1+0.0428+2+1+0.04293+2+1+0.0438+2+1+0.0441+2+1+0.0442+2+1+0.0447+8</definedName>
    <definedName name="ZA170AR" localSheetId="1">2+1+0.046188+2+1+0.0464+2+1+0.0467+2+1+0.0468+2+1+0.047+2+1+0.047482+2+1+0.049304+2+1+0.0498+2+1+0.0499+2+1+0.050457+2+1+0.050859+2+1+0.050865+8</definedName>
    <definedName name="ZA170AS" localSheetId="1">2+1+0.05141+2+1+0.0516+2+1+0.0528+2+1+0.053574+2+1+0.053967+2+1+0.0549+2+1+0.0554+2+1+0.0556+2+1+0.055951+2+1+0.05621+2+1+0.05751+2+1+0.058372+8</definedName>
    <definedName name="ZA170AT" localSheetId="1">2+1+0.058574+2+1+0.06103+2+1+0.06106+2+1+0.0615+2+1+0.06367+2+1+0.0644+2+1+0.06742+2+1+0.0676+2+2+0.0716+2+1+0.0723+2+1+0.0738+2+1+0.0748+8</definedName>
    <definedName name="ZA170AU" localSheetId="1">2+1+0.07522+2+1+0.0758+2+1+0.0761+2+1+0.0768+2+1+0.087008+2+1+0.087669+2+1+0.0898+2+1+0.0975+2+1+0.10953+2+1+0.1125+2+1+0.1126+2+1+0.119925+8</definedName>
    <definedName name="ZA170AV" localSheetId="1">2+1+0.125146+2+1+0.1267+2+1+0.1343+2+1+0.165722+9</definedName>
    <definedName name="ZA171AA" localSheetId="1">2+1+-0.2152+2+1+-0.116979+2+1+-0.108228+2+1+-0.09866+2+1+-0.0903+2+1+-0.089058+2+1+-0.088921+2+1+-0.082839+2+1+-0.0822+2+1+-0.0819+2+1+-0.075913+2+1+-0.074348+8</definedName>
    <definedName name="ZA171AB" localSheetId="1">2+1+-0.0671+2+1+-0.065868+2+1+-0.06557+2+1+-0.059642+2+1+-0.0569+2+1+-0.0554+2+1+-0.05471+2+1+-0.0534+2+1+-0.0512+2+1+-0.0502+2+1+-0.0492+2+1+-0.048939+8</definedName>
    <definedName name="ZA171AC" localSheetId="1">2+1+-0.048204+2+1+-0.0457+2+1+-0.04479+2+1+-0.0438+2+1+-0.041537+2+1+-0.04037+2+1+-0.03992+2+1+-0.039455+2+1+-0.037348+2+1+-0.036748+2+1+-0.033267+2+1+-0.0331+8</definedName>
    <definedName name="ZA171AD" localSheetId="1">2+1+-0.032804+2+1+-0.0328+2+1+-0.0321+2+1+-0.031787+2+1+-0.03151+2+1+-0.0313+2+1+-0.0302+2+1+-0.0288+2+1+-0.02839+2+1+-0.027239+2+1+-0.0265+2+1+-0.0264+8</definedName>
    <definedName name="ZA171AE" localSheetId="1">2+1+-0.0249+2+1+-0.0247+2+1+-0.0233+2+1+-0.022+2+1+-0.021721+2+1+-0.0215+2+1+-0.0213+2+1+-0.020553+2+1+-0.020542+2+1+-0.017722+2+1+-0.0174+2+1+-0.01682+8</definedName>
    <definedName name="ZA171AF" localSheetId="1">2+1+-0.0164+2+1+-0.0163+2+1+-0.016146+2+1+-0.015925+2+1+-0.015241+2+1+-0.015113+2+1+-0.015107+2+1+-0.014974+2+1+-0.014423+2+1+-0.0143+2+1+-0.0142+2+1+-0.013929+8</definedName>
    <definedName name="ZA171AG" localSheetId="1">2+1+-0.0134+2+1+-0.01326+2+1+-0.01285+2+1+-0.0124+2+1+-0.011881+2+1+-0.0101+2+1+-0.009896+2+1+-0.009738+2+1+-0.009645+2+1+-0.0088+2+1+-0.008508+2+1+-0.008+8</definedName>
    <definedName name="ZA171AH" localSheetId="1">2+1+-0.00731+2+1+-0.007+2+1+-0.006837+2+1+-0.0065+2+2+-0.0061+2+1+-0.006+2+1+-0.0058+2+1+-0.005554+2+1+-0.0054+2+1+-0.0052+2+1+-0.005145+2+1+-0.004821+8</definedName>
    <definedName name="ZA171AI" localSheetId="1">2+1+-0.004+2+1+-0.0039+2+1+-0.0037+2+1+-0.003601+2+2+-0.0032+2+1+-0.0026+2+1+-0.000914+2+1+-0.000179+2+1+0.000016+2+1+0.0002+2+1+0.000277+2+1+0.0007+8</definedName>
    <definedName name="ZA171AJ" localSheetId="1">2+1+0.001372+2+1+0.001411+2+1+0.0018+2+1+0.001864+2+1+0.002108+2+1+0.00253+2+1+0.0026+2+1+0.002653+2+1+0.0028+2+1+0.003017+2+1+0.00307+2+1+0.00361+8</definedName>
    <definedName name="ZA171AK" localSheetId="1">2+1+0.00364+2+1+0.0044+2+1+0.004798+2+1+0.00569+2+1+0.0062+2+1+0.0069+2+1+0.007225+2+1+0.0078+2+1+0.0103+2+1+0.010674+2+1+0.0108+2+1+0.01095+8</definedName>
    <definedName name="ZA171AL" localSheetId="1">2+1+0.011+2+1+0.0129+2+1+0.01311+2+1+0.013114+2+1+0.0136+2+1+0.013632+2+1+0.0137+2+1+0.01408+2+1+0.0159+2+1+0.0166+2+1+0.017+2+1+0.0171+8</definedName>
    <definedName name="ZA171AM" localSheetId="1">2+1+0.017189+2+1+0.0173+2+1+0.0181+2+1+0.018341+2+1+0.01865+2+1+0.01921+2+1+0.0193+2+1+0.019395+2+2+0.0208+2+1+0.021919+2+1+0.0221+2+1+0.0233+8</definedName>
    <definedName name="ZA171AN" localSheetId="1">2+1+0.0235+2+2+0.0236+2+1+0.023655+2+1+0.0238+2+1+0.024653+2+1+0.0253+2+1+0.0256+2+1+0.02599+2+1+0.026+2+1+0.0263+2+1+0.0272+2+1+0.0273+8</definedName>
    <definedName name="ZA171AO" localSheetId="1">2+1+0.0274+2+1+0.027608+2+1+0.02806+2+1+0.02957+2+1+0.029921+2+1+0.031334+2+1+0.032584+2+1+0.033999+2+1+0.034715+2+1+0.0348+2+1+0.0365+2+1+0.036994+8</definedName>
    <definedName name="ZA171AP" localSheetId="1">2+1+0.037683+2+1+0.038+2+1+0.0382+2+1+0.038243+2+1+0.0385+2+1+0.03911+2+1+0.039421+2+1+0.0402+2+1+0.04099+2+1+0.041222+2+1+0.0413+2+1+0.0414+8</definedName>
    <definedName name="ZA171AQ" localSheetId="1">2+1+0.041535+2+1+0.041888+2+1+0.04214+2+1+0.0424+2+1+0.0427+2+1+0.042723+2+1+0.0428+2+1+0.04293+2+1+0.0438+2+1+0.0441+2+1+0.0442+2+1+0.0447+8</definedName>
    <definedName name="ZA171AR" localSheetId="1">2+1+0.046188+2+1+0.0464+2+1+0.0467+2+1+0.0468+2+1+0.047+2+1+0.047482+2+1+0.049304+2+1+0.0498+2+1+0.0499+2+1+0.050457+2+1+0.050859+2+1+0.050865+8</definedName>
    <definedName name="ZA171AS" localSheetId="1">2+1+0.05141+2+1+0.0516+2+1+0.0528+2+1+0.053574+2+1+0.053967+2+1+0.0549+2+1+0.0554+2+1+0.0556+2+1+0.055951+2+1+0.05621+2+1+0.05751+2+1+0.058372+8</definedName>
    <definedName name="ZA171AT" localSheetId="1">2+1+0.058574+2+1+0.06103+2+1+0.06106+2+1+0.0615+2+1+0.06367+2+1+0.0644+2+1+0.06742+2+1+0.0676+2+2+0.0716+2+1+0.0723+2+1+0.0738+2+1+0.0748+8</definedName>
    <definedName name="ZA171AU" localSheetId="1">2+1+0.07522+2+1+0.0758+2+1+0.0761+2+1+0.0768+2+1+0.087008+2+1+0.087669+2+1+0.0898+2+1+0.0975+2+1+0.10953+2+1+0.1125+2+1+0.1126+2+1+0.119925+8</definedName>
    <definedName name="ZA171AV" localSheetId="1">2+1+0.125146+2+1+0.1267+2+1+0.1343+2+1+0.165722+9</definedName>
    <definedName name="ZA172AA" localSheetId="1">2+1+0.00248+2+1+0.002727+2+1+0.002759+2+1+0.002859+2+1+0.002879+2+1+0.00288+2+1+0.002933+2+1+0.002935+2+1+0.002942+2+1+0.002979+2+1+0.003014+2+1+0.003123+8</definedName>
    <definedName name="ZA172AB" localSheetId="1">2+1+0.003317+2+1+0.003373+2+1+0.003413+2+1+0.003452+2+1+0.003514+2+1+0.003594+2+1+0.003674+2+1+0.003676+2+1+0.003688+2+1+0.003709+2+1+0.003714+2+1+0.003724+8</definedName>
    <definedName name="ZA172AC" localSheetId="1">2+1+0.003735+2+1+0.003744+2+1+0.003746+2+1+0.003755+2+1+0.00376+2+1+0.003764+2+1+0.003823+2+1+0.003904+2+1+0.003914+2+1+0.003963+2+1+0.003976+2+1+0.003986+8</definedName>
    <definedName name="ZA172AD" localSheetId="1">2+1+0.004017+2+1+0.004019+2+1+0.004043+2+1+0.004084+2+1+0.004089+2+1+0.004098+2+1+0.004135+2+1+0.00415+2+1+0.004151+2+1+0.00417+2+1+0.004171+2+1+0.004194+8</definedName>
    <definedName name="ZA172AE" localSheetId="1">2+1+0.004208+2+1+0.004233+2+1+0.004314+2+1+0.004333+2+2+0.004348+2+1+0.004356+2+1+0.004368+2+1+0.00437+2+1+0.004377+2+1+0.004391+2+1+0.004407+2+1+0.004415+8</definedName>
    <definedName name="ZA172AF" localSheetId="1">2+1+0.004441+2+1+0.0045+2+1+0.004521+2+1+0.004554+2+1+0.004556+2+2+0.004558+2+1+0.004573+2+1+0.004598+2+2+0.0046+2+1+0.00461+2+1+0.004616+2+1+0.004645+8</definedName>
    <definedName name="ZA172AG" localSheetId="1">2+1+0.004656+2+1+0.004678+2+1+0.004681+2+1+0.004706+2+1+0.004711+2+1+0.004721+2+1+0.004767+2+1+0.004805+2+1+0.004819+2+1+0.004846+2+1+0.004849+2+1+0.004853+8</definedName>
    <definedName name="ZA172AH" localSheetId="1">2+1+0.004867+2+1+0.004874+2+1+0.004884+2+1+0.004894+2+1+0.004927+2+1+0.004934+2+1+0.005001+2+1+0.005043+2+2+0.005053+2+1+0.005072+2+1+0.005077+2+1+0.005088+8</definedName>
    <definedName name="ZA172AI" localSheetId="1">2+1+0.005118+2+1+0.005144+2+1+0.005177+2+1+0.0052+2+1+0.005208+2+1+0.005211+2+1+0.005232+2+1+0.005246+2+1+0.005267+2+1+0.005269+2+1+0.005281+2+1+0.005288+8</definedName>
    <definedName name="ZA172AJ" localSheetId="1">2+1+0.005296+2+1+0.005335+2+1+0.005339+2+1+0.005357+2+1+0.005368+2+1+0.005369+2+1+0.00539+2+1+0.005502+2+1+0.005514+2+1+0.005546+2+1+0.00555+2+1+0.005555+8</definedName>
    <definedName name="ZA172AK" localSheetId="1">2+1+0.005575+2+1+0.005577+2+1+0.00559+2+1+0.005591+2+1+0.005651+2+1+0.005662+2+1+0.00567+2+1+0.005679+2+1+0.005705+2+1+0.005781+2+1+0.005811+2+1+0.005812+8</definedName>
    <definedName name="ZA172AL" localSheetId="1">2+1+0.005824+2+1+0.005901+2+1+0.005938+2+1+0.005953+2+1+0.005954+2+1+0.005973+2+1+0.005984+2+1+0.005989+2+1+0.006024+2+1+0.006044+2+1+0.006049+2+1+0.006069+8</definedName>
    <definedName name="ZA172AM" localSheetId="1">2+1+0.006082+2+1+0.006101+2+1+0.006112+2+1+0.006131+2+1+0.00616+2+1+0.006167+2+1+0.00618+2+1+0.006186+2+1+0.006189+2+1+0.006246+2+1+0.006251+2+1+0.006264+8</definedName>
    <definedName name="ZA172AN" localSheetId="1">2+1+0.006326+2+1+0.006341+2+1+0.006342+2+1+0.00638+2+1+0.006388+2+1+0.006393+2+1+0.006426+2+1+0.006441+2+1+0.006474+2+1+0.006488+2+1+0.006504+2+1+0.006522+8</definedName>
    <definedName name="ZA172AO" localSheetId="1">2+1+0.006545+2+1+0.006572+2+1+0.006634+2+1+0.006661+2+1+0.006706+2+1+0.006738+2+1+0.006748+2+1+0.006765+2+2+0.006771+2+1+0.006806+2+1+0.006818+2+1+0.006821+8</definedName>
    <definedName name="ZA172AP" localSheetId="1">2+1+0.006864+2+1+0.006866+2+1+0.006873+2+1+0.006907+2+1+0.006955+2+1+0.006976+2+1+0.006997+2+1+0.006999+2+1+0.007035+2+1+0.007048+2+1+0.007093+2+1+0.007137+8</definedName>
    <definedName name="ZA172AQ" localSheetId="1">2+1+0.00714+2+1+0.007162+2+1+0.007269+2+1+0.00728+2+1+0.007334+2+1+0.007338+2+1+0.007392+2+1+0.007402+2+2+0.007534+2+1+0.007535+2+1+0.007543+2+1+0.007589+8</definedName>
    <definedName name="ZA172AR" localSheetId="1">2+1+0.007607+2+1+0.007611+2+1+0.007616+2+1+0.007623+2+1+0.007658+2+1+0.007671+2+1+0.007716+2+1+0.007824+2+1+0.007837+2+1+0.007873+2+2+0.007958+2+1+0.007968+8</definedName>
    <definedName name="ZA172AS" localSheetId="1">2+1+0.008069+2+1+0.008095+2+1+0.008104+2+1+0.008132+2+1+0.008139+2+1+0.00816+2+1+0.008185+2+1+0.008291+2+1+0.008306+2+1+0.008589+2+1+0.008725+2+1+0.008738+8</definedName>
    <definedName name="ZA172AT" localSheetId="1">2+1+0.008858+2+1+0.009238+2+1+0.009505+2+1+0.009512+2+1+0.00957+2+1+0.009573+2+1+0.009802+2+1+0.00987+2+1+0.009957+2+1+0.01037+2+1+0.010507+2+1+0.010586+8</definedName>
    <definedName name="ZA172AU" localSheetId="1">2+1+0.010676+2+1+0.010691+2+1+0.010756+2+1+0.011292+2+1+0.011544+2+2+0.012054+2+1+0.012077+2+1+0.012398+2+1+0.012441+2+1+0.012556+2+1+0.012804+2+1+0.013068+8</definedName>
    <definedName name="ZA172AV" localSheetId="1">2+1+0.013475+9</definedName>
    <definedName name="ZA173AA" localSheetId="1">2+1+0.00248+2+1+0.002727+2+1+0.002759+2+1+0.002859+2+1+0.002879+2+1+0.00288+2+1+0.002933+2+1+0.002935+2+1+0.002942+2+1+0.002979+2+1+0.003014+2+1+0.003123+8</definedName>
    <definedName name="ZA173AB" localSheetId="1">2+1+0.003317+2+1+0.003373+2+1+0.003413+2+1+0.003452+2+1+0.003514+2+1+0.003594+2+1+0.003674+2+1+0.003676+2+1+0.003688+2+1+0.003709+2+1+0.003714+2+1+0.003724+8</definedName>
    <definedName name="ZA173AC" localSheetId="1">2+1+0.003735+2+1+0.003744+2+1+0.003746+2+1+0.003755+2+1+0.00376+2+1+0.003764+2+1+0.003823+2+1+0.003904+2+1+0.003914+2+1+0.003963+2+1+0.003976+2+1+0.003986+8</definedName>
    <definedName name="ZA173AD" localSheetId="1">2+1+0.004017+2+1+0.004019+2+1+0.004043+2+1+0.004084+2+1+0.004089+2+1+0.004098+2+1+0.004135+2+1+0.00415+2+1+0.004151+2+1+0.00417+2+1+0.004171+2+1+0.004194+8</definedName>
    <definedName name="ZA173AE" localSheetId="1">2+1+0.004208+2+1+0.004233+2+1+0.004314+2+1+0.004333+2+2+0.004348+2+1+0.004356+2+1+0.004368+2+1+0.00437+2+1+0.004377+2+1+0.004391+2+1+0.004407+2+1+0.004415+8</definedName>
    <definedName name="ZA173AF" localSheetId="1">2+1+0.004441+2+1+0.0045+2+1+0.004521+2+1+0.004554+2+1+0.004556+2+2+0.004558+2+1+0.004573+2+1+0.004598+2+2+0.0046+2+1+0.00461+2+1+0.004616+2+1+0.004645+8</definedName>
    <definedName name="ZA173AG" localSheetId="1">2+1+0.004656+2+1+0.004678+2+1+0.004681+2+1+0.004706+2+1+0.004711+2+1+0.004721+2+1+0.004767+2+1+0.004805+2+1+0.004819+2+1+0.004846+2+1+0.004849+2+1+0.004853+8</definedName>
    <definedName name="ZA173AH" localSheetId="1">2+1+0.004867+2+1+0.004874+2+1+0.004884+2+1+0.004894+2+1+0.004927+2+1+0.004934+2+1+0.005001+2+1+0.005043+2+2+0.005053+2+1+0.005072+2+1+0.005077+2+1+0.005088+8</definedName>
    <definedName name="ZA173AI" localSheetId="1">2+1+0.005118+2+1+0.005144+2+1+0.005177+2+1+0.0052+2+1+0.005208+2+1+0.005211+2+1+0.005232+2+1+0.005246+2+1+0.005267+2+1+0.005269+2+1+0.005281+2+1+0.005288+8</definedName>
    <definedName name="ZA173AJ" localSheetId="1">2+1+0.005296+2+1+0.005335+2+1+0.005339+2+1+0.005357+2+1+0.005368+2+1+0.005369+2+1+0.00539+2+1+0.005502+2+1+0.005514+2+1+0.005546+2+1+0.00555+2+1+0.005555+8</definedName>
    <definedName name="ZA173AK" localSheetId="1">2+1+0.005575+2+1+0.005577+2+1+0.00559+2+1+0.005591+2+1+0.005651+2+1+0.005662+2+1+0.00567+2+1+0.005679+2+1+0.005705+2+1+0.005781+2+1+0.005811+2+1+0.005812+8</definedName>
    <definedName name="ZA173AL" localSheetId="1">2+1+0.005824+2+1+0.005901+2+1+0.005938+2+1+0.005953+2+1+0.005954+2+1+0.005973+2+1+0.005984+2+1+0.005989+2+1+0.006024+2+1+0.006044+2+1+0.006049+2+1+0.006069+8</definedName>
    <definedName name="ZA173AM" localSheetId="1">2+1+0.006082+2+1+0.006101+2+1+0.006112+2+1+0.006131+2+1+0.00616+2+1+0.006167+2+1+0.00618+2+1+0.006186+2+1+0.006189+2+1+0.006246+2+1+0.006251+2+1+0.006264+8</definedName>
    <definedName name="ZA173AN" localSheetId="1">2+1+0.006326+2+1+0.006341+2+1+0.006342+2+1+0.00638+2+1+0.006388+2+1+0.006393+2+1+0.006426+2+1+0.006441+2+1+0.006474+2+1+0.006488+2+1+0.006504+2+1+0.006522+8</definedName>
    <definedName name="ZA173AO" localSheetId="1">2+1+0.006545+2+1+0.006572+2+1+0.006634+2+1+0.006661+2+1+0.006706+2+1+0.006738+2+1+0.006748+2+1+0.006765+2+2+0.006771+2+1+0.006806+2+1+0.006818+2+1+0.006821+8</definedName>
    <definedName name="ZA173AP" localSheetId="1">2+1+0.006864+2+1+0.006866+2+1+0.006873+2+1+0.006907+2+1+0.006955+2+1+0.006976+2+1+0.006997+2+1+0.006999+2+1+0.007035+2+1+0.007048+2+1+0.007093+2+1+0.007137+8</definedName>
    <definedName name="ZA173AQ" localSheetId="1">2+1+0.00714+2+1+0.007162+2+1+0.007269+2+1+0.00728+2+1+0.007334+2+1+0.007338+2+1+0.007392+2+1+0.007402+2+2+0.007534+2+1+0.007535+2+1+0.007543+2+1+0.007589+8</definedName>
    <definedName name="ZA173AR" localSheetId="1">2+1+0.007607+2+1+0.007611+2+1+0.007616+2+1+0.007623+2+1+0.007658+2+1+0.007671+2+1+0.007716+2+1+0.007824+2+1+0.007837+2+1+0.007873+2+2+0.007958+2+1+0.007968+8</definedName>
    <definedName name="ZA173AS" localSheetId="1">2+1+0.008069+2+1+0.008095+2+1+0.008104+2+1+0.008132+2+1+0.008139+2+1+0.00816+2+1+0.008185+2+1+0.008291+2+1+0.008306+2+1+0.008589+2+1+0.008725+2+1+0.008738+8</definedName>
    <definedName name="ZA173AT" localSheetId="1">2+1+0.008858+2+1+0.009238+2+1+0.009505+2+1+0.009512+2+1+0.00957+2+1+0.009573+2+1+0.009802+2+1+0.00987+2+1+0.009957+2+1+0.01037+2+1+0.010507+2+1+0.010586+8</definedName>
    <definedName name="ZA173AU" localSheetId="1">2+1+0.010676+2+1+0.010691+2+1+0.010756+2+1+0.011292+2+1+0.011544+2+2+0.012054+2+1+0.012077+2+1+0.012398+2+1+0.012441+2+1+0.012556+2+1+0.012804+2+1+0.013068+8</definedName>
    <definedName name="ZA173AV" localSheetId="1">2+1+0.013475+9</definedName>
    <definedName name="ZA174AA" localSheetId="1">2+1+0.00248+2+1+0.002727+2+1+0.002759+2+1+0.002859+2+1+0.002879+2+1+0.00288+2+1+0.002933+2+1+0.002935+2+1+0.002942+2+1+0.002979+2+1+0.003014+2+1+0.003123+8</definedName>
    <definedName name="ZA174AB" localSheetId="1">2+1+0.003317+2+1+0.003373+2+1+0.003413+2+1+0.003452+2+1+0.003514+2+1+0.003594+2+1+0.003674+2+1+0.003676+2+1+0.003688+2+1+0.003709+2+1+0.003714+2+1+0.003724+8</definedName>
    <definedName name="ZA174AC" localSheetId="1">2+1+0.003735+2+1+0.003744+2+1+0.003746+2+1+0.003755+2+1+0.00376+2+1+0.003764+2+1+0.003823+2+1+0.003904+2+1+0.003914+2+1+0.003963+2+1+0.003976+2+1+0.003986+8</definedName>
    <definedName name="ZA174AD" localSheetId="1">2+1+0.004017+2+1+0.004019+2+1+0.004043+2+1+0.004084+2+1+0.004089+2+1+0.004098+2+1+0.004135+2+1+0.00415+2+1+0.004151+2+1+0.00417+2+1+0.004171+2+1+0.004194+8</definedName>
    <definedName name="ZA174AE" localSheetId="1">2+1+0.004208+2+1+0.004233+2+1+0.004314+2+1+0.004333+2+2+0.004348+2+1+0.004356+2+1+0.004368+2+1+0.00437+2+1+0.004377+2+1+0.004391+2+1+0.004407+2+1+0.004415+8</definedName>
    <definedName name="ZA174AF" localSheetId="1">2+1+0.004441+2+1+0.0045+2+1+0.004521+2+1+0.004554+2+1+0.004556+2+2+0.004558+2+1+0.004573+2+1+0.004598+2+2+0.0046+2+1+0.00461+2+1+0.004616+2+1+0.004645+8</definedName>
    <definedName name="ZA174AG" localSheetId="1">2+1+0.004656+2+1+0.004678+2+1+0.004681+2+1+0.004706+2+1+0.004711+2+1+0.004721+2+1+0.004767+2+1+0.004805+2+1+0.004819+2+1+0.004846+2+1+0.004849+2+1+0.004853+8</definedName>
    <definedName name="ZA174AH" localSheetId="1">2+1+0.004867+2+1+0.004874+2+1+0.004884+2+1+0.004894+2+1+0.004927+2+1+0.004934+2+1+0.005001+2+1+0.005043+2+2+0.005053+2+1+0.005072+2+1+0.005077+2+1+0.005088+8</definedName>
    <definedName name="ZA174AI" localSheetId="1">2+1+0.005118+2+1+0.005144+2+1+0.005177+2+1+0.0052+2+1+0.005208+2+1+0.005211+2+1+0.005232+2+1+0.005246+2+1+0.005267+2+1+0.005269+2+1+0.005281+2+1+0.005288+8</definedName>
    <definedName name="ZA174AJ" localSheetId="1">2+1+0.005296+2+1+0.005335+2+1+0.005339+2+1+0.005357+2+1+0.005368+2+1+0.005369+2+1+0.00539+2+1+0.005502+2+1+0.005514+2+1+0.005546+2+1+0.00555+2+1+0.005555+8</definedName>
    <definedName name="ZA174AK" localSheetId="1">2+1+0.005575+2+1+0.005577+2+1+0.00559+2+1+0.005591+2+1+0.005651+2+1+0.005662+2+1+0.00567+2+1+0.005679+2+1+0.005705+2+1+0.005781+2+1+0.005811+2+1+0.005812+8</definedName>
    <definedName name="ZA174AL" localSheetId="1">2+1+0.005824+2+1+0.005901+2+1+0.005938+2+1+0.005953+2+1+0.005954+2+1+0.005973+2+1+0.005984+2+1+0.005989+2+1+0.006024+2+1+0.006044+2+1+0.006049+2+1+0.006069+8</definedName>
    <definedName name="ZA174AM" localSheetId="1">2+1+0.006082+2+1+0.006101+2+1+0.006112+2+1+0.006131+2+1+0.00616+2+1+0.006167+2+1+0.00618+2+1+0.006186+2+1+0.006189+2+1+0.006246+2+1+0.006251+2+1+0.006264+8</definedName>
    <definedName name="ZA174AN" localSheetId="1">2+1+0.006326+2+1+0.006341+2+1+0.006342+2+1+0.00638+2+1+0.006388+2+1+0.006393+2+1+0.006426+2+1+0.006441+2+1+0.006474+2+1+0.006488+2+1+0.006504+2+1+0.006522+8</definedName>
    <definedName name="ZA174AO" localSheetId="1">2+1+0.006545+2+1+0.006572+2+1+0.006634+2+1+0.006661+2+1+0.006706+2+1+0.006738+2+1+0.006748+2+1+0.006765+2+2+0.006771+2+1+0.006806+2+1+0.006818+2+1+0.006821+8</definedName>
    <definedName name="ZA174AP" localSheetId="1">2+1+0.006864+2+1+0.006866+2+1+0.006873+2+1+0.006907+2+1+0.006955+2+1+0.006976+2+1+0.006997+2+1+0.006999+2+1+0.007035+2+1+0.007048+2+1+0.007093+2+1+0.007137+8</definedName>
    <definedName name="ZA174AQ" localSheetId="1">2+1+0.00714+2+1+0.007162+2+1+0.007269+2+1+0.00728+2+1+0.007334+2+1+0.007338+2+1+0.007392+2+1+0.007402+2+2+0.007534+2+1+0.007535+2+1+0.007543+2+1+0.007589+8</definedName>
    <definedName name="ZA174AR" localSheetId="1">2+1+0.007607+2+1+0.007611+2+1+0.007616+2+1+0.007623+2+1+0.007658+2+1+0.007671+2+1+0.007716+2+1+0.007824+2+1+0.007837+2+1+0.007873+2+2+0.007958+2+1+0.007968+8</definedName>
    <definedName name="ZA174AS" localSheetId="1">2+1+0.008069+2+1+0.008095+2+1+0.008104+2+1+0.008132+2+1+0.008139+2+1+0.00816+2+1+0.008185+2+1+0.008291+2+1+0.008306+2+1+0.008589+2+1+0.008725+2+1+0.008738+8</definedName>
    <definedName name="ZA174AT" localSheetId="1">2+1+0.008858+2+1+0.009238+2+1+0.009505+2+1+0.009512+2+1+0.00957+2+1+0.009573+2+1+0.009802+2+1+0.00987+2+1+0.009957+2+1+0.01037+2+1+0.010507+2+1+0.010586+8</definedName>
    <definedName name="ZA174AU" localSheetId="1">2+1+0.010676+2+1+0.010691+2+1+0.010756+2+1+0.011292+2+1+0.011544+2+2+0.012054+2+1+0.012077+2+1+0.012398+2+1+0.012441+2+1+0.012556+2+1+0.012804+2+1+0.013068+8</definedName>
    <definedName name="ZA174AV" localSheetId="1">2+1+0.013475+9</definedName>
    <definedName name="ZA175AA" localSheetId="1">2+1+0.00248+2+1+0.002727+2+1+0.002759+2+1+0.002859+2+1+0.002879+2+1+0.00288+2+1+0.002933+2+1+0.002935+2+1+0.002942+2+1+0.002979+2+1+0.003014+2+1+0.003123+8</definedName>
    <definedName name="ZA175AB" localSheetId="1">2+1+0.003317+2+1+0.003373+2+1+0.003413+2+1+0.003452+2+1+0.003514+2+1+0.003594+2+1+0.003674+2+1+0.003676+2+1+0.003688+2+1+0.003709+2+1+0.003714+2+1+0.003724+8</definedName>
    <definedName name="ZA175AC" localSheetId="1">2+1+0.003735+2+1+0.003744+2+1+0.003746+2+1+0.003755+2+1+0.00376+2+1+0.003764+2+1+0.003823+2+1+0.003904+2+1+0.003914+2+1+0.003963+2+1+0.003976+2+1+0.003986+8</definedName>
    <definedName name="ZA175AD" localSheetId="1">2+1+0.004017+2+1+0.004019+2+1+0.004043+2+1+0.004084+2+1+0.004089+2+1+0.004098+2+1+0.004135+2+1+0.00415+2+1+0.004151+2+1+0.00417+2+1+0.004171+2+1+0.004194+8</definedName>
    <definedName name="ZA175AE" localSheetId="1">2+1+0.004208+2+1+0.004233+2+1+0.004314+2+1+0.004333+2+2+0.004348+2+1+0.004356+2+1+0.004368+2+1+0.00437+2+1+0.004377+2+1+0.004391+2+1+0.004407+2+1+0.004415+8</definedName>
    <definedName name="ZA175AF" localSheetId="1">2+1+0.004441+2+1+0.0045+2+1+0.004521+2+1+0.004554+2+1+0.004556+2+2+0.004558+2+1+0.004573+2+1+0.004598+2+2+0.0046+2+1+0.00461+2+1+0.004616+2+1+0.004645+8</definedName>
    <definedName name="ZA175AG" localSheetId="1">2+1+0.004656+2+1+0.004678+2+1+0.004681+2+1+0.004706+2+1+0.004711+2+1+0.004721+2+1+0.004767+2+1+0.004805+2+1+0.004819+2+1+0.004846+2+1+0.004849+2+1+0.004853+8</definedName>
    <definedName name="ZA175AH" localSheetId="1">2+1+0.004867+2+1+0.004874+2+1+0.004884+2+1+0.004894+2+1+0.004927+2+1+0.004934+2+1+0.005001+2+1+0.005043+2+2+0.005053+2+1+0.005072+2+1+0.005077+2+1+0.005088+8</definedName>
    <definedName name="ZA175AI" localSheetId="1">2+1+0.005118+2+1+0.005144+2+1+0.005177+2+1+0.0052+2+1+0.005208+2+1+0.005211+2+1+0.005232+2+1+0.005246+2+1+0.005267+2+1+0.005269+2+1+0.005281+2+1+0.005288+8</definedName>
    <definedName name="ZA175AJ" localSheetId="1">2+1+0.005296+2+1+0.005335+2+1+0.005339+2+1+0.005357+2+1+0.005368+2+1+0.005369+2+1+0.00539+2+1+0.005502+2+1+0.005514+2+1+0.005546+2+1+0.00555+2+1+0.005555+8</definedName>
    <definedName name="ZA175AK" localSheetId="1">2+1+0.005575+2+1+0.005577+2+1+0.00559+2+1+0.005591+2+1+0.005651+2+1+0.005662+2+1+0.00567+2+1+0.005679+2+1+0.005705+2+1+0.005781+2+1+0.005811+2+1+0.005812+8</definedName>
    <definedName name="ZA175AL" localSheetId="1">2+1+0.005824+2+1+0.005901+2+1+0.005938+2+1+0.005953+2+1+0.005954+2+1+0.005973+2+1+0.005984+2+1+0.005989+2+1+0.006024+2+1+0.006044+2+1+0.006049+2+1+0.006069+8</definedName>
    <definedName name="ZA175AM" localSheetId="1">2+1+0.006082+2+1+0.006101+2+1+0.006112+2+1+0.006131+2+1+0.00616+2+1+0.006167+2+1+0.00618+2+1+0.006186+2+1+0.006189+2+1+0.006246+2+1+0.006251+2+1+0.006264+8</definedName>
    <definedName name="ZA175AN" localSheetId="1">2+1+0.006326+2+1+0.006341+2+1+0.006342+2+1+0.00638+2+1+0.006388+2+1+0.006393+2+1+0.006426+2+1+0.006441+2+1+0.006474+2+1+0.006488+2+1+0.006504+2+1+0.006522+8</definedName>
    <definedName name="ZA175AO" localSheetId="1">2+1+0.006545+2+1+0.006572+2+1+0.006634+2+1+0.006661+2+1+0.006706+2+1+0.006738+2+1+0.006748+2+1+0.006765+2+2+0.006771+2+1+0.006806+2+1+0.006818+2+1+0.006821+8</definedName>
    <definedName name="ZA175AP" localSheetId="1">2+1+0.006864+2+1+0.006866+2+1+0.006873+2+1+0.006907+2+1+0.006955+2+1+0.006976+2+1+0.006997+2+1+0.006999+2+1+0.007035+2+1+0.007048+2+1+0.007093+2+1+0.007137+8</definedName>
    <definedName name="ZA175AQ" localSheetId="1">2+1+0.00714+2+1+0.007162+2+1+0.007269+2+1+0.00728+2+1+0.007334+2+1+0.007338+2+1+0.007392+2+1+0.007402+2+2+0.007534+2+1+0.007535+2+1+0.007543+2+1+0.007589+8</definedName>
    <definedName name="ZA175AR" localSheetId="1">2+1+0.007607+2+1+0.007611+2+1+0.007616+2+1+0.007623+2+1+0.007658+2+1+0.007671+2+1+0.007716+2+1+0.007824+2+1+0.007837+2+1+0.007873+2+2+0.007958+2+1+0.007968+8</definedName>
    <definedName name="ZA175AS" localSheetId="1">2+1+0.008069+2+1+0.008095+2+1+0.008104+2+1+0.008132+2+1+0.008139+2+1+0.00816+2+1+0.008185+2+1+0.008291+2+1+0.008306+2+1+0.008589+2+1+0.008725+2+1+0.008738+8</definedName>
    <definedName name="ZA175AT" localSheetId="1">2+1+0.008858+2+1+0.009238+2+1+0.009505+2+1+0.009512+2+1+0.00957+2+1+0.009573+2+1+0.009802+2+1+0.00987+2+1+0.009957+2+1+0.01037+2+1+0.010507+2+1+0.010586+8</definedName>
    <definedName name="ZA175AU" localSheetId="1">2+1+0.010676+2+1+0.010691+2+1+0.010756+2+1+0.011292+2+1+0.011544+2+2+0.012054+2+1+0.012077+2+1+0.012398+2+1+0.012441+2+1+0.012556+2+1+0.012804+2+1+0.013068+8</definedName>
    <definedName name="ZA175AV" localSheetId="1">2+1+0.013475+9</definedName>
    <definedName name="ZA176AA" localSheetId="1">2+1+0.00248+2+1+0.002727+2+1+0.002759+2+1+0.002859+2+1+0.002879+2+1+0.00288+2+1+0.002933+2+1+0.002935+2+1+0.002942+2+1+0.002979+2+1+0.003014+2+1+0.003123+8</definedName>
    <definedName name="ZA176AB" localSheetId="1">2+1+0.003317+2+1+0.003373+2+1+0.003413+2+1+0.003452+2+1+0.003514+2+1+0.003594+2+1+0.003674+2+1+0.003676+2+1+0.003688+2+1+0.003709+2+1+0.003714+2+1+0.003724+8</definedName>
    <definedName name="ZA176AC" localSheetId="1">2+1+0.003735+2+1+0.003744+2+1+0.003746+2+1+0.003755+2+1+0.00376+2+1+0.003764+2+1+0.003823+2+1+0.003904+2+1+0.003914+2+1+0.003963+2+1+0.003976+2+1+0.003986+8</definedName>
    <definedName name="ZA176AD" localSheetId="1">2+1+0.004017+2+1+0.004019+2+1+0.004043+2+1+0.004084+2+1+0.004089+2+1+0.004098+2+1+0.004135+2+1+0.00415+2+1+0.004151+2+1+0.00417+2+1+0.004171+2+1+0.004194+8</definedName>
    <definedName name="ZA176AE" localSheetId="1">2+1+0.004208+2+1+0.004233+2+1+0.004314+2+1+0.004333+2+2+0.004348+2+1+0.004356+2+1+0.004368+2+1+0.00437+2+1+0.004377+2+1+0.004391+2+1+0.004407+2+1+0.004415+8</definedName>
    <definedName name="ZA176AF" localSheetId="1">2+1+0.004441+2+1+0.0045+2+1+0.004521+2+1+0.004554+2+1+0.004556+2+2+0.004558+2+1+0.004573+2+1+0.004598+2+2+0.0046+2+1+0.00461+2+1+0.004616+2+1+0.004645+8</definedName>
    <definedName name="ZA176AG" localSheetId="1">2+1+0.004656+2+1+0.004678+2+1+0.004681+2+1+0.004706+2+1+0.004711+2+1+0.004721+2+1+0.004767+2+1+0.004805+2+1+0.004819+2+1+0.004846+2+1+0.004849+2+1+0.004853+8</definedName>
    <definedName name="ZA176AH" localSheetId="1">2+1+0.004867+2+1+0.004874+2+1+0.004884+2+1+0.004894+2+1+0.004927+2+1+0.004934+2+1+0.005001+2+1+0.005043+2+2+0.005053+2+1+0.005072+2+1+0.005077+2+1+0.005088+8</definedName>
    <definedName name="ZA176AI" localSheetId="1">2+1+0.005118+2+1+0.005144+2+1+0.005177+2+1+0.0052+2+1+0.005208+2+1+0.005211+2+1+0.005232+2+1+0.005246+2+1+0.005267+2+1+0.005269+2+1+0.005281+2+1+0.005288+8</definedName>
    <definedName name="ZA176AJ" localSheetId="1">2+1+0.005296+2+1+0.005335+2+1+0.005339+2+1+0.005357+2+1+0.005368+2+1+0.005369+2+1+0.00539+2+1+0.005502+2+1+0.005514+2+1+0.005546+2+1+0.00555+2+1+0.005555+8</definedName>
    <definedName name="ZA176AK" localSheetId="1">2+1+0.005575+2+1+0.005577+2+1+0.00559+2+1+0.005591+2+1+0.005651+2+1+0.005662+2+1+0.00567+2+1+0.005679+2+1+0.005705+2+1+0.005781+2+1+0.005811+2+1+0.005812+8</definedName>
    <definedName name="ZA176AL" localSheetId="1">2+1+0.005824+2+1+0.005901+2+1+0.005938+2+1+0.005953+2+1+0.005954+2+1+0.005973+2+1+0.005984+2+1+0.005989+2+1+0.006024+2+1+0.006044+2+1+0.006049+2+1+0.006069+8</definedName>
    <definedName name="ZA176AM" localSheetId="1">2+1+0.006082+2+1+0.006101+2+1+0.006112+2+1+0.006131+2+1+0.00616+2+1+0.006167+2+1+0.00618+2+1+0.006186+2+1+0.006189+2+1+0.006246+2+1+0.006251+2+1+0.006264+8</definedName>
    <definedName name="ZA176AN" localSheetId="1">2+1+0.006326+2+1+0.006341+2+1+0.006342+2+1+0.00638+2+1+0.006388+2+1+0.006393+2+1+0.006426+2+1+0.006441+2+1+0.006474+2+1+0.006488+2+1+0.006504+2+1+0.006522+8</definedName>
    <definedName name="ZA176AO" localSheetId="1">2+1+0.006545+2+1+0.006572+2+1+0.006634+2+1+0.006661+2+1+0.006706+2+1+0.006738+2+1+0.006748+2+1+0.006765+2+2+0.006771+2+1+0.006806+2+1+0.006818+2+1+0.006821+8</definedName>
    <definedName name="ZA176AP" localSheetId="1">2+1+0.006864+2+1+0.006866+2+1+0.006873+2+1+0.006907+2+1+0.006955+2+1+0.006976+2+1+0.006997+2+1+0.006999+2+1+0.007035+2+1+0.007048+2+1+0.007093+2+1+0.007137+8</definedName>
    <definedName name="ZA176AQ" localSheetId="1">2+1+0.00714+2+1+0.007162+2+1+0.007269+2+1+0.00728+2+1+0.007334+2+1+0.007338+2+1+0.007392+2+1+0.007402+2+2+0.007534+2+1+0.007535+2+1+0.007543+2+1+0.007589+8</definedName>
    <definedName name="ZA176AR" localSheetId="1">2+1+0.007607+2+1+0.007611+2+1+0.007616+2+1+0.007623+2+1+0.007658+2+1+0.007671+2+1+0.007716+2+1+0.007824+2+1+0.007837+2+1+0.007873+2+2+0.007958+2+1+0.007968+8</definedName>
    <definedName name="ZA176AS" localSheetId="1">2+1+0.008069+2+1+0.008095+2+1+0.008104+2+1+0.008132+2+1+0.008139+2+1+0.00816+2+1+0.008185+2+1+0.008291+2+1+0.008306+2+1+0.008589+2+1+0.008725+2+1+0.008738+8</definedName>
    <definedName name="ZA176AT" localSheetId="1">2+1+0.008858+2+1+0.009238+2+1+0.009505+2+1+0.009512+2+1+0.00957+2+1+0.009573+2+1+0.009802+2+1+0.00987+2+1+0.009957+2+1+0.01037+2+1+0.010507+2+1+0.010586+8</definedName>
    <definedName name="ZA176AU" localSheetId="1">2+1+0.010676+2+1+0.010691+2+1+0.010756+2+1+0.011292+2+1+0.011544+2+2+0.012054+2+1+0.012077+2+1+0.012398+2+1+0.012441+2+1+0.012556+2+1+0.012804+2+1+0.013068+8</definedName>
    <definedName name="ZA176AV" localSheetId="1">2+1+0.013475+9</definedName>
    <definedName name="ZA177AA" localSheetId="1">2+1+0.00248+2+1+0.002727+2+1+0.002759+2+1+0.002859+2+1+0.002879+2+1+0.00288+2+1+0.002933+2+1+0.002935+2+1+0.002942+2+1+0.002979+2+1+0.003014+2+1+0.003123+8</definedName>
    <definedName name="ZA177AB" localSheetId="1">2+1+0.003317+2+1+0.003373+2+1+0.003413+2+1+0.003452+2+1+0.003514+2+1+0.003594+2+1+0.003674+2+1+0.003676+2+1+0.003688+2+1+0.003709+2+1+0.003714+2+1+0.003724+8</definedName>
    <definedName name="ZA177AC" localSheetId="1">2+1+0.003735+2+1+0.003744+2+1+0.003746+2+1+0.003755+2+1+0.00376+2+1+0.003764+2+1+0.003823+2+1+0.003904+2+1+0.003914+2+1+0.003963+2+1+0.003976+2+1+0.003986+8</definedName>
    <definedName name="ZA177AD" localSheetId="1">2+1+0.004017+2+1+0.004019+2+1+0.004043+2+1+0.004084+2+1+0.004089+2+1+0.004098+2+1+0.004135+2+1+0.00415+2+1+0.004151+2+1+0.00417+2+1+0.004171+2+1+0.004194+8</definedName>
    <definedName name="ZA177AE" localSheetId="1">2+1+0.004208+2+1+0.004233+2+1+0.004314+2+1+0.004333+2+2+0.004348+2+1+0.004356+2+1+0.004368+2+1+0.00437+2+1+0.004377+2+1+0.004391+2+1+0.004407+2+1+0.004415+8</definedName>
    <definedName name="ZA177AF" localSheetId="1">2+1+0.004441+2+1+0.0045+2+1+0.004521+2+1+0.004554+2+1+0.004556+2+2+0.004558+2+1+0.004573+2+1+0.004598+2+2+0.0046+2+1+0.00461+2+1+0.004616+2+1+0.004645+8</definedName>
    <definedName name="ZA177AG" localSheetId="1">2+1+0.004656+2+1+0.004678+2+1+0.004681+2+1+0.004706+2+1+0.004711+2+1+0.004721+2+1+0.004767+2+1+0.004805+2+1+0.004819+2+1+0.004846+2+1+0.004849+2+1+0.004853+8</definedName>
    <definedName name="ZA177AH" localSheetId="1">2+1+0.004867+2+1+0.004874+2+1+0.004884+2+1+0.004894+2+1+0.004927+2+1+0.004934+2+1+0.005001+2+1+0.005043+2+2+0.005053+2+1+0.005072+2+1+0.005077+2+1+0.005088+8</definedName>
    <definedName name="ZA177AI" localSheetId="1">2+1+0.005118+2+1+0.005144+2+1+0.005177+2+1+0.0052+2+1+0.005208+2+1+0.005211+2+1+0.005232+2+1+0.005246+2+1+0.005267+2+1+0.005269+2+1+0.005281+2+1+0.005288+8</definedName>
    <definedName name="ZA177AJ" localSheetId="1">2+1+0.005296+2+1+0.005335+2+1+0.005339+2+1+0.005357+2+1+0.005368+2+1+0.005369+2+1+0.00539+2+1+0.005502+2+1+0.005514+2+1+0.005546+2+1+0.00555+2+1+0.005555+8</definedName>
    <definedName name="ZA177AK" localSheetId="1">2+1+0.005575+2+1+0.005577+2+1+0.00559+2+1+0.005591+2+1+0.005651+2+1+0.005662+2+1+0.00567+2+1+0.005679+2+1+0.005705+2+1+0.005781+2+1+0.005811+2+1+0.005812+8</definedName>
    <definedName name="ZA177AL" localSheetId="1">2+1+0.005824+2+1+0.005901+2+1+0.005938+2+1+0.005953+2+1+0.005954+2+1+0.005973+2+1+0.005984+2+1+0.005989+2+1+0.006024+2+1+0.006044+2+1+0.006049+2+1+0.006069+8</definedName>
    <definedName name="ZA177AM" localSheetId="1">2+1+0.006082+2+1+0.006101+2+1+0.006112+2+1+0.006131+2+1+0.00616+2+1+0.006167+2+1+0.00618+2+1+0.006186+2+1+0.006189+2+1+0.006246+2+1+0.006251+2+1+0.006264+8</definedName>
    <definedName name="ZA177AN" localSheetId="1">2+1+0.006326+2+1+0.006341+2+1+0.006342+2+1+0.00638+2+1+0.006388+2+1+0.006393+2+1+0.006426+2+1+0.006441+2+1+0.006474+2+1+0.006488+2+1+0.006504+2+1+0.006522+8</definedName>
    <definedName name="ZA177AO" localSheetId="1">2+1+0.006545+2+1+0.006572+2+1+0.006634+2+1+0.006661+2+1+0.006706+2+1+0.006738+2+1+0.006748+2+1+0.006765+2+2+0.006771+2+1+0.006806+2+1+0.006818+2+1+0.006821+8</definedName>
    <definedName name="ZA177AP" localSheetId="1">2+1+0.006864+2+1+0.006866+2+1+0.006873+2+1+0.006907+2+1+0.006955+2+1+0.006976+2+1+0.006997+2+1+0.006999+2+1+0.007035+2+1+0.007048+2+1+0.007093+2+1+0.007137+8</definedName>
    <definedName name="ZA177AQ" localSheetId="1">2+1+0.00714+2+1+0.007162+2+1+0.007269+2+1+0.00728+2+1+0.007334+2+1+0.007338+2+1+0.007392+2+1+0.007402+2+2+0.007534+2+1+0.007535+2+1+0.007543+2+1+0.007589+8</definedName>
    <definedName name="ZA177AR" localSheetId="1">2+1+0.007607+2+1+0.007611+2+1+0.007616+2+1+0.007623+2+1+0.007658+2+1+0.007671+2+1+0.007716+2+1+0.007824+2+1+0.007837+2+1+0.007873+2+2+0.007958+2+1+0.007968+8</definedName>
    <definedName name="ZA177AS" localSheetId="1">2+1+0.008069+2+1+0.008095+2+1+0.008104+2+1+0.008132+2+1+0.008139+2+1+0.00816+2+1+0.008185+2+1+0.008291+2+1+0.008306+2+1+0.008589+2+1+0.008725+2+1+0.008738+8</definedName>
    <definedName name="ZA177AT" localSheetId="1">2+1+0.008858+2+1+0.009238+2+1+0.009505+2+1+0.009512+2+1+0.00957+2+1+0.009573+2+1+0.009802+2+1+0.00987+2+1+0.009957+2+1+0.01037+2+1+0.010507+2+1+0.010586+8</definedName>
    <definedName name="ZA177AU" localSheetId="1">2+1+0.010676+2+1+0.010691+2+1+0.010756+2+1+0.011292+2+1+0.011544+2+2+0.012054+2+1+0.012077+2+1+0.012398+2+1+0.012441+2+1+0.012556+2+1+0.012804+2+1+0.013068+8</definedName>
    <definedName name="ZA177AV" localSheetId="1">2+1+0.013475+9</definedName>
    <definedName name="ZA178AA" localSheetId="1">2+1+0.00248+2+1+0.002727+2+1+0.002759+2+1+0.002859+2+1+0.002879+2+1+0.00288+2+1+0.002933+2+1+0.002935+2+1+0.002942+2+1+0.002979+2+1+0.003014+2+1+0.003123+8</definedName>
    <definedName name="ZA178AB" localSheetId="1">2+1+0.003317+2+1+0.003373+2+1+0.003413+2+1+0.003452+2+1+0.003514+2+1+0.003594+2+1+0.003674+2+1+0.003676+2+1+0.003688+2+1+0.003709+2+1+0.003714+2+1+0.003724+8</definedName>
    <definedName name="ZA178AC" localSheetId="1">2+1+0.003735+2+1+0.003744+2+1+0.003746+2+1+0.003755+2+1+0.00376+2+1+0.003764+2+1+0.003823+2+1+0.003904+2+1+0.003914+2+1+0.003963+2+1+0.003976+2+1+0.003986+8</definedName>
    <definedName name="ZA178AD" localSheetId="1">2+1+0.004017+2+1+0.004019+2+1+0.004043+2+1+0.004084+2+1+0.004089+2+1+0.004098+2+1+0.004135+2+1+0.00415+2+1+0.004151+2+1+0.00417+2+1+0.004171+2+1+0.004194+8</definedName>
    <definedName name="ZA178AE" localSheetId="1">2+1+0.004208+2+1+0.004233+2+1+0.004314+2+1+0.004333+2+2+0.004348+2+1+0.004356+2+1+0.004368+2+1+0.00437+2+1+0.004377+2+1+0.004391+2+1+0.004407+2+1+0.004415+8</definedName>
    <definedName name="ZA178AF" localSheetId="1">2+1+0.004441+2+1+0.0045+2+1+0.004521+2+1+0.004554+2+1+0.004556+2+2+0.004558+2+1+0.004573+2+1+0.004598+2+2+0.0046+2+1+0.00461+2+1+0.004616+2+1+0.004645+8</definedName>
    <definedName name="ZA178AG" localSheetId="1">2+1+0.004656+2+1+0.004678+2+1+0.004681+2+1+0.004706+2+1+0.004711+2+1+0.004721+2+1+0.004767+2+1+0.004805+2+1+0.004819+2+1+0.004846+2+1+0.004849+2+1+0.004853+8</definedName>
    <definedName name="ZA178AH" localSheetId="1">2+1+0.004867+2+1+0.004874+2+1+0.004884+2+1+0.004894+2+1+0.004927+2+1+0.004934+2+1+0.005001+2+1+0.005043+2+2+0.005053+2+1+0.005072+2+1+0.005077+2+1+0.005088+8</definedName>
    <definedName name="ZA178AI" localSheetId="1">2+1+0.005118+2+1+0.005144+2+1+0.005177+2+1+0.0052+2+1+0.005208+2+1+0.005211+2+1+0.005232+2+1+0.005246+2+1+0.005267+2+1+0.005269+2+1+0.005281+2+1+0.005288+8</definedName>
    <definedName name="ZA178AJ" localSheetId="1">2+1+0.005296+2+1+0.005335+2+1+0.005339+2+1+0.005357+2+1+0.005368+2+1+0.005369+2+1+0.00539+2+1+0.005502+2+1+0.005514+2+1+0.005546+2+1+0.00555+2+1+0.005555+8</definedName>
    <definedName name="ZA178AK" localSheetId="1">2+1+0.005575+2+1+0.005577+2+1+0.00559+2+1+0.005591+2+1+0.005651+2+1+0.005662+2+1+0.00567+2+1+0.005679+2+1+0.005705+2+1+0.005781+2+1+0.005811+2+1+0.005812+8</definedName>
    <definedName name="ZA178AL" localSheetId="1">2+1+0.005824+2+1+0.005901+2+1+0.005938+2+1+0.005953+2+1+0.005954+2+1+0.005973+2+1+0.005984+2+1+0.005989+2+1+0.006024+2+1+0.006044+2+1+0.006049+2+1+0.006069+8</definedName>
    <definedName name="ZA178AM" localSheetId="1">2+1+0.006082+2+1+0.006101+2+1+0.006112+2+1+0.006131+2+1+0.00616+2+1+0.006167+2+1+0.00618+2+1+0.006186+2+1+0.006189+2+1+0.006246+2+1+0.006251+2+1+0.006264+8</definedName>
    <definedName name="ZA178AN" localSheetId="1">2+1+0.006326+2+1+0.006341+2+1+0.006342+2+1+0.00638+2+1+0.006388+2+1+0.006393+2+1+0.006426+2+1+0.006441+2+1+0.006474+2+1+0.006488+2+1+0.006504+2+1+0.006522+8</definedName>
    <definedName name="ZA178AO" localSheetId="1">2+1+0.006545+2+1+0.006572+2+1+0.006634+2+1+0.006661+2+1+0.006706+2+1+0.006738+2+1+0.006748+2+1+0.006765+2+2+0.006771+2+1+0.006806+2+1+0.006818+2+1+0.006821+8</definedName>
    <definedName name="ZA178AP" localSheetId="1">2+1+0.006864+2+1+0.006866+2+1+0.006873+2+1+0.006907+2+1+0.006955+2+1+0.006976+2+1+0.006997+2+1+0.006999+2+1+0.007035+2+1+0.007048+2+1+0.007093+2+1+0.007137+8</definedName>
    <definedName name="ZA178AQ" localSheetId="1">2+1+0.00714+2+1+0.007162+2+1+0.007269+2+1+0.00728+2+1+0.007334+2+1+0.007338+2+1+0.007392+2+1+0.007402+2+2+0.007534+2+1+0.007535+2+1+0.007543+2+1+0.007589+8</definedName>
    <definedName name="ZA178AR" localSheetId="1">2+1+0.007607+2+1+0.007611+2+1+0.007616+2+1+0.007623+2+1+0.007658+2+1+0.007671+2+1+0.007716+2+1+0.007824+2+1+0.007837+2+1+0.007873+2+2+0.007958+2+1+0.007968+8</definedName>
    <definedName name="ZA178AS" localSheetId="1">2+1+0.008069+2+1+0.008095+2+1+0.008104+2+1+0.008132+2+1+0.008139+2+1+0.00816+2+1+0.008185+2+1+0.008291+2+1+0.008306+2+1+0.008589+2+1+0.008725+2+1+0.008738+8</definedName>
    <definedName name="ZA178AT" localSheetId="1">2+1+0.008858+2+1+0.009238+2+1+0.009505+2+1+0.009512+2+1+0.00957+2+1+0.009573+2+1+0.009802+2+1+0.00987+2+1+0.009957+2+1+0.01037+2+1+0.010507+2+1+0.010586+8</definedName>
    <definedName name="ZA178AU" localSheetId="1">2+1+0.010676+2+1+0.010691+2+1+0.010756+2+1+0.011292+2+1+0.011544+2+2+0.012054+2+1+0.012077+2+1+0.012398+2+1+0.012441+2+1+0.012556+2+1+0.012804+2+1+0.013068+8</definedName>
    <definedName name="ZA178AV" localSheetId="1">2+1+0.013475+9</definedName>
    <definedName name="ZA179AA" localSheetId="1">2+1+0.00248+2+1+0.002727+2+1+0.002759+2+1+0.002859+2+1+0.002879+2+1+0.00288+2+1+0.002933+2+1+0.002935+2+1+0.002942+2+1+0.002979+2+1+0.003014+2+1+0.003123+8</definedName>
    <definedName name="ZA179AB" localSheetId="1">2+1+0.003317+2+1+0.003373+2+1+0.003413+2+1+0.003452+2+1+0.003514+2+1+0.003594+2+1+0.003674+2+1+0.003676+2+1+0.003688+2+1+0.003709+2+1+0.003714+2+1+0.003724+8</definedName>
    <definedName name="ZA179AC" localSheetId="1">2+1+0.003735+2+1+0.003744+2+1+0.003746+2+1+0.003755+2+1+0.00376+2+1+0.003764+2+1+0.003823+2+1+0.003904+2+1+0.003914+2+1+0.003963+2+1+0.003976+2+1+0.003986+8</definedName>
    <definedName name="ZA179AD" localSheetId="1">2+1+0.004017+2+1+0.004019+2+1+0.004043+2+1+0.004084+2+1+0.004089+2+1+0.004098+2+1+0.004135+2+1+0.00415+2+1+0.004151+2+1+0.00417+2+1+0.004171+2+1+0.004194+8</definedName>
    <definedName name="ZA179AE" localSheetId="1">2+1+0.004208+2+1+0.004233+2+1+0.004314+2+1+0.004333+2+2+0.004348+2+1+0.004356+2+1+0.004368+2+1+0.00437+2+1+0.004377+2+1+0.004391+2+1+0.004407+2+1+0.004415+8</definedName>
    <definedName name="ZA179AF" localSheetId="1">2+1+0.004441+2+1+0.0045+2+1+0.004521+2+1+0.004554+2+1+0.004556+2+2+0.004558+2+1+0.004573+2+1+0.004598+2+2+0.0046+2+1+0.00461+2+1+0.004616+2+1+0.004645+8</definedName>
    <definedName name="ZA179AG" localSheetId="1">2+1+0.004656+2+1+0.004678+2+1+0.004681+2+1+0.004706+2+1+0.004711+2+1+0.004721+2+1+0.004767+2+1+0.004805+2+1+0.004819+2+1+0.004846+2+1+0.004849+2+1+0.004853+8</definedName>
    <definedName name="ZA179AH" localSheetId="1">2+1+0.004867+2+1+0.004874+2+1+0.004884+2+1+0.004894+2+1+0.004927+2+1+0.004934+2+1+0.005001+2+1+0.005043+2+2+0.005053+2+1+0.005072+2+1+0.005077+2+1+0.005088+8</definedName>
    <definedName name="ZA179AI" localSheetId="1">2+1+0.005118+2+1+0.005144+2+1+0.005177+2+1+0.0052+2+1+0.005208+2+1+0.005211+2+1+0.005232+2+1+0.005246+2+1+0.005267+2+1+0.005269+2+1+0.005281+2+1+0.005288+8</definedName>
    <definedName name="ZA179AJ" localSheetId="1">2+1+0.005296+2+1+0.005335+2+1+0.005339+2+1+0.005357+2+1+0.005368+2+1+0.005369+2+1+0.00539+2+1+0.005502+2+1+0.005514+2+1+0.005546+2+1+0.00555+2+1+0.005555+8</definedName>
    <definedName name="ZA179AK" localSheetId="1">2+1+0.005575+2+1+0.005577+2+1+0.00559+2+1+0.005591+2+1+0.005651+2+1+0.005662+2+1+0.00567+2+1+0.005679+2+1+0.005705+2+1+0.005781+2+1+0.005811+2+1+0.005812+8</definedName>
    <definedName name="ZA179AL" localSheetId="1">2+1+0.005824+2+1+0.005901+2+1+0.005938+2+1+0.005953+2+1+0.005954+2+1+0.005973+2+1+0.005984+2+1+0.005989+2+1+0.006024+2+1+0.006044+2+1+0.006049+2+1+0.006069+8</definedName>
    <definedName name="ZA179AM" localSheetId="1">2+1+0.006082+2+1+0.006101+2+1+0.006112+2+1+0.006131+2+1+0.00616+2+1+0.006167+2+1+0.00618+2+1+0.006186+2+1+0.006189+2+1+0.006246+2+1+0.006251+2+1+0.006264+8</definedName>
    <definedName name="ZA179AN" localSheetId="1">2+1+0.006326+2+1+0.006341+2+1+0.006342+2+1+0.00638+2+1+0.006388+2+1+0.006393+2+1+0.006426+2+1+0.006441+2+1+0.006474+2+1+0.006488+2+1+0.006504+2+1+0.006522+8</definedName>
    <definedName name="ZA179AO" localSheetId="1">2+1+0.006545+2+1+0.006572+2+1+0.006634+2+1+0.006661+2+1+0.006706+2+1+0.006738+2+1+0.006748+2+1+0.006765+2+2+0.006771+2+1+0.006806+2+1+0.006818+2+1+0.006821+8</definedName>
    <definedName name="ZA179AP" localSheetId="1">2+1+0.006864+2+1+0.006866+2+1+0.006873+2+1+0.006907+2+1+0.006955+2+1+0.006976+2+1+0.006997+2+1+0.006999+2+1+0.007035+2+1+0.007048+2+1+0.007093+2+1+0.007137+8</definedName>
    <definedName name="ZA179AQ" localSheetId="1">2+1+0.00714+2+1+0.007162+2+1+0.007269+2+1+0.00728+2+1+0.007334+2+1+0.007338+2+1+0.007392+2+1+0.007402+2+2+0.007534+2+1+0.007535+2+1+0.007543+2+1+0.007589+8</definedName>
    <definedName name="ZA179AR" localSheetId="1">2+1+0.007607+2+1+0.007611+2+1+0.007616+2+1+0.007623+2+1+0.007658+2+1+0.007671+2+1+0.007716+2+1+0.007824+2+1+0.007837+2+1+0.007873+2+2+0.007958+2+1+0.007968+8</definedName>
    <definedName name="ZA179AS" localSheetId="1">2+1+0.008069+2+1+0.008095+2+1+0.008104+2+1+0.008132+2+1+0.008139+2+1+0.00816+2+1+0.008185+2+1+0.008291+2+1+0.008306+2+1+0.008589+2+1+0.008725+2+1+0.008738+8</definedName>
    <definedName name="ZA179AT" localSheetId="1">2+1+0.008858+2+1+0.009238+2+1+0.009505+2+1+0.009512+2+1+0.00957+2+1+0.009573+2+1+0.009802+2+1+0.00987+2+1+0.009957+2+1+0.01037+2+1+0.010507+2+1+0.010586+8</definedName>
    <definedName name="ZA179AU" localSheetId="1">2+1+0.010676+2+1+0.010691+2+1+0.010756+2+1+0.011292+2+1+0.011544+2+2+0.012054+2+1+0.012077+2+1+0.012398+2+1+0.012441+2+1+0.012556+2+1+0.012804+2+1+0.013068+8</definedName>
    <definedName name="ZA179AV" localSheetId="1">2+1+0.013475+9</definedName>
    <definedName name="ZA180AA" localSheetId="1">2+1+0.00248+2+1+0.002727+2+1+0.002759+2+1+0.002859+2+1+0.002879+2+1+0.00288+2+1+0.002933+2+1+0.002935+2+1+0.002942+2+1+0.002979+2+1+0.003014+2+1+0.003123+8</definedName>
    <definedName name="ZA180AB" localSheetId="1">2+1+0.003317+2+1+0.003373+2+1+0.003413+2+1+0.003452+2+1+0.003514+2+1+0.003594+2+1+0.003674+2+1+0.003676+2+1+0.003688+2+1+0.003709+2+1+0.003714+2+1+0.003724+8</definedName>
    <definedName name="ZA180AC" localSheetId="1">2+1+0.003735+2+1+0.003744+2+1+0.003746+2+1+0.003755+2+1+0.00376+2+1+0.003764+2+1+0.003823+2+1+0.003904+2+1+0.003914+2+1+0.003963+2+1+0.003976+2+1+0.003986+8</definedName>
    <definedName name="ZA180AD" localSheetId="1">2+1+0.004017+2+1+0.004019+2+1+0.004043+2+1+0.004084+2+1+0.004089+2+1+0.004098+2+1+0.004135+2+1+0.00415+2+1+0.004151+2+1+0.00417+2+1+0.004171+2+1+0.004194+8</definedName>
    <definedName name="ZA180AE" localSheetId="1">2+1+0.004208+2+1+0.004233+2+1+0.004314+2+1+0.004333+2+2+0.004348+2+1+0.004356+2+1+0.004368+2+1+0.00437+2+1+0.004377+2+1+0.004391+2+1+0.004407+2+1+0.004415+8</definedName>
    <definedName name="ZA180AF" localSheetId="1">2+1+0.004441+2+1+0.0045+2+1+0.004521+2+1+0.004554+2+1+0.004556+2+2+0.004558+2+1+0.004573+2+1+0.004598+2+2+0.0046+2+1+0.00461+2+1+0.004616+2+1+0.004645+8</definedName>
    <definedName name="ZA180AG" localSheetId="1">2+1+0.004656+2+1+0.004678+2+1+0.004681+2+1+0.004706+2+1+0.004711+2+1+0.004721+2+1+0.004767+2+1+0.004805+2+1+0.004819+2+1+0.004846+2+1+0.004849+2+1+0.004853+8</definedName>
    <definedName name="ZA180AH" localSheetId="1">2+1+0.004867+2+1+0.004874+2+1+0.004884+2+1+0.004894+2+1+0.004927+2+1+0.004934+2+1+0.005001+2+1+0.005043+2+2+0.005053+2+1+0.005072+2+1+0.005077+2+1+0.005088+8</definedName>
    <definedName name="ZA180AI" localSheetId="1">2+1+0.005118+2+1+0.005144+2+1+0.005177+2+1+0.0052+2+1+0.005208+2+1+0.005211+2+1+0.005232+2+1+0.005246+2+1+0.005267+2+1+0.005269+2+1+0.005281+2+1+0.005288+8</definedName>
    <definedName name="ZA180AJ" localSheetId="1">2+1+0.005296+2+1+0.005335+2+1+0.005339+2+1+0.005357+2+1+0.005368+2+1+0.005369+2+1+0.00539+2+1+0.005502+2+1+0.005514+2+1+0.005546+2+1+0.00555+2+1+0.005555+8</definedName>
    <definedName name="ZA180AK" localSheetId="1">2+1+0.005575+2+1+0.005577+2+1+0.00559+2+1+0.005591+2+1+0.005651+2+1+0.005662+2+1+0.00567+2+1+0.005679+2+1+0.005705+2+1+0.005781+2+1+0.005811+2+1+0.005812+8</definedName>
    <definedName name="ZA180AL" localSheetId="1">2+1+0.005824+2+1+0.005901+2+1+0.005938+2+1+0.005953+2+1+0.005954+2+1+0.005973+2+1+0.005984+2+1+0.005989+2+1+0.006024+2+1+0.006044+2+1+0.006049+2+1+0.006069+8</definedName>
    <definedName name="ZA180AM" localSheetId="1">2+1+0.006082+2+1+0.006101+2+1+0.006112+2+1+0.006131+2+1+0.00616+2+1+0.006167+2+1+0.00618+2+1+0.006186+2+1+0.006189+2+1+0.006246+2+1+0.006251+2+1+0.006264+8</definedName>
    <definedName name="ZA180AN" localSheetId="1">2+1+0.006326+2+1+0.006341+2+1+0.006342+2+1+0.00638+2+1+0.006388+2+1+0.006393+2+1+0.006426+2+1+0.006441+2+1+0.006474+2+1+0.006488+2+1+0.006504+2+1+0.006522+8</definedName>
    <definedName name="ZA180AO" localSheetId="1">2+1+0.006545+2+1+0.006572+2+1+0.006634+2+1+0.006661+2+1+0.006706+2+1+0.006738+2+1+0.006748+2+1+0.006765+2+2+0.006771+2+1+0.006806+2+1+0.006818+2+1+0.006821+8</definedName>
    <definedName name="ZA180AP" localSheetId="1">2+1+0.006864+2+1+0.006866+2+1+0.006873+2+1+0.006907+2+1+0.006955+2+1+0.006976+2+1+0.006997+2+1+0.006999+2+1+0.007035+2+1+0.007048+2+1+0.007093+2+1+0.007137+8</definedName>
    <definedName name="ZA180AQ" localSheetId="1">2+1+0.00714+2+1+0.007162+2+1+0.007269+2+1+0.00728+2+1+0.007334+2+1+0.007338+2+1+0.007392+2+1+0.007402+2+2+0.007534+2+1+0.007535+2+1+0.007543+2+1+0.007589+8</definedName>
    <definedName name="ZA180AR" localSheetId="1">2+1+0.007607+2+1+0.007611+2+1+0.007616+2+1+0.007623+2+1+0.007658+2+1+0.007671+2+1+0.007716+2+1+0.007824+2+1+0.007837+2+1+0.007873+2+2+0.007958+2+1+0.007968+8</definedName>
    <definedName name="ZA180AS" localSheetId="1">2+1+0.008069+2+1+0.008095+2+1+0.008104+2+1+0.008132+2+1+0.008139+2+1+0.00816+2+1+0.008185+2+1+0.008291+2+1+0.008306+2+1+0.008589+2+1+0.008725+2+1+0.008738+8</definedName>
    <definedName name="ZA180AT" localSheetId="1">2+1+0.008858+2+1+0.009238+2+1+0.009505+2+1+0.009512+2+1+0.00957+2+1+0.009573+2+1+0.009802+2+1+0.00987+2+1+0.009957+2+1+0.01037+2+1+0.010507+2+1+0.010586+8</definedName>
    <definedName name="ZA180AU" localSheetId="1">2+1+0.010676+2+1+0.010691+2+1+0.010756+2+1+0.011292+2+1+0.011544+2+2+0.012054+2+1+0.012077+2+1+0.012398+2+1+0.012441+2+1+0.012556+2+1+0.012804+2+1+0.013068+8</definedName>
    <definedName name="ZA180AV" localSheetId="1">2+1+0.013475+9</definedName>
    <definedName name="ZA181AA" localSheetId="1">2+1+0.00248+2+1+0.002727+2+1+0.002759+2+1+0.002859+2+1+0.002879+2+1+0.00288+2+1+0.002933+2+1+0.002935+2+1+0.002942+2+1+0.002979+2+1+0.003014+2+1+0.003123+8</definedName>
    <definedName name="ZA181AB" localSheetId="1">2+1+0.003317+2+1+0.003373+2+1+0.003413+2+1+0.003452+2+1+0.003514+2+1+0.003594+2+1+0.003674+2+1+0.003676+2+1+0.003688+2+1+0.003709+2+1+0.003714+2+1+0.003724+8</definedName>
    <definedName name="ZA181AC" localSheetId="1">2+1+0.003735+2+1+0.003744+2+1+0.003746+2+1+0.003755+2+1+0.00376+2+1+0.003764+2+1+0.003823+2+1+0.003904+2+1+0.003914+2+1+0.003963+2+1+0.003976+2+1+0.003986+8</definedName>
    <definedName name="ZA181AD" localSheetId="1">2+1+0.004017+2+1+0.004019+2+1+0.004043+2+1+0.004084+2+1+0.004089+2+1+0.004098+2+1+0.004135+2+1+0.00415+2+1+0.004151+2+1+0.00417+2+1+0.004171+2+1+0.004194+8</definedName>
    <definedName name="ZA181AE" localSheetId="1">2+1+0.004208+2+1+0.004233+2+1+0.004314+2+1+0.004333+2+2+0.004348+2+1+0.004356+2+1+0.004368+2+1+0.00437+2+1+0.004377+2+1+0.004391+2+1+0.004407+2+1+0.004415+8</definedName>
    <definedName name="ZA181AF" localSheetId="1">2+1+0.004441+2+1+0.0045+2+1+0.004521+2+1+0.004554+2+1+0.004556+2+2+0.004558+2+1+0.004573+2+1+0.004598+2+2+0.0046+2+1+0.00461+2+1+0.004616+2+1+0.004645+8</definedName>
    <definedName name="ZA181AG" localSheetId="1">2+1+0.004656+2+1+0.004678+2+1+0.004681+2+1+0.004706+2+1+0.004711+2+1+0.004721+2+1+0.004767+2+1+0.004805+2+1+0.004819+2+1+0.004846+2+1+0.004849+2+1+0.004853+8</definedName>
    <definedName name="ZA181AH" localSheetId="1">2+1+0.004867+2+1+0.004874+2+1+0.004884+2+1+0.004894+2+1+0.004927+2+1+0.004934+2+1+0.005001+2+1+0.005043+2+2+0.005053+2+1+0.005072+2+1+0.005077+2+1+0.005088+8</definedName>
    <definedName name="ZA181AI" localSheetId="1">2+1+0.005118+2+1+0.005144+2+1+0.005177+2+1+0.0052+2+1+0.005208+2+1+0.005211+2+1+0.005232+2+1+0.005246+2+1+0.005267+2+1+0.005269+2+1+0.005281+2+1+0.005288+8</definedName>
    <definedName name="ZA181AJ" localSheetId="1">2+1+0.005296+2+1+0.005335+2+1+0.005339+2+1+0.005357+2+1+0.005368+2+1+0.005369+2+1+0.00539+2+1+0.005502+2+1+0.005514+2+1+0.005546+2+1+0.00555+2+1+0.005555+8</definedName>
    <definedName name="ZA181AK" localSheetId="1">2+1+0.005575+2+1+0.005577+2+1+0.00559+2+1+0.005591+2+1+0.005651+2+1+0.005662+2+1+0.00567+2+1+0.005679+2+1+0.005705+2+1+0.005781+2+1+0.005811+2+1+0.005812+8</definedName>
    <definedName name="ZA181AL" localSheetId="1">2+1+0.005824+2+1+0.005901+2+1+0.005938+2+1+0.005953+2+1+0.005954+2+1+0.005973+2+1+0.005984+2+1+0.005989+2+1+0.006024+2+1+0.006044+2+1+0.006049+2+1+0.006069+8</definedName>
    <definedName name="ZA181AM" localSheetId="1">2+1+0.006082+2+1+0.006101+2+1+0.006112+2+1+0.006131+2+1+0.00616+2+1+0.006167+2+1+0.00618+2+1+0.006186+2+1+0.006189+2+1+0.006246+2+1+0.006251+2+1+0.006264+8</definedName>
    <definedName name="ZA181AN" localSheetId="1">2+1+0.006326+2+1+0.006341+2+1+0.006342+2+1+0.00638+2+1+0.006388+2+1+0.006393+2+1+0.006426+2+1+0.006441+2+1+0.006474+2+1+0.006488+2+1+0.006504+2+1+0.006522+8</definedName>
    <definedName name="ZA181AO" localSheetId="1">2+1+0.006545+2+1+0.006572+2+1+0.006634+2+1+0.006661+2+1+0.006706+2+1+0.006738+2+1+0.006748+2+1+0.006765+2+2+0.006771+2+1+0.006806+2+1+0.006818+2+1+0.006821+8</definedName>
    <definedName name="ZA181AP" localSheetId="1">2+1+0.006864+2+1+0.006866+2+1+0.006873+2+1+0.006907+2+1+0.006955+2+1+0.006976+2+1+0.006997+2+1+0.006999+2+1+0.007035+2+1+0.007048+2+1+0.007093+2+1+0.007137+8</definedName>
    <definedName name="ZA181AQ" localSheetId="1">2+1+0.00714+2+1+0.007162+2+1+0.007269+2+1+0.00728+2+1+0.007334+2+1+0.007338+2+1+0.007392+2+1+0.007402+2+2+0.007534+2+1+0.007535+2+1+0.007543+2+1+0.007589+8</definedName>
    <definedName name="ZA181AR" localSheetId="1">2+1+0.007607+2+1+0.007611+2+1+0.007616+2+1+0.007623+2+1+0.007658+2+1+0.007671+2+1+0.007716+2+1+0.007824+2+1+0.007837+2+1+0.007873+2+2+0.007958+2+1+0.007968+8</definedName>
    <definedName name="ZA181AS" localSheetId="1">2+1+0.008069+2+1+0.008095+2+1+0.008104+2+1+0.008132+2+1+0.008139+2+1+0.00816+2+1+0.008185+2+1+0.008291+2+1+0.008306+2+1+0.008589+2+1+0.008725+2+1+0.008738+8</definedName>
    <definedName name="ZA181AT" localSheetId="1">2+1+0.008858+2+1+0.009238+2+1+0.009505+2+1+0.009512+2+1+0.00957+2+1+0.009573+2+1+0.009802+2+1+0.00987+2+1+0.009957+2+1+0.01037+2+1+0.010507+2+1+0.010586+8</definedName>
    <definedName name="ZA181AU" localSheetId="1">2+1+0.010676+2+1+0.010691+2+1+0.010756+2+1+0.011292+2+1+0.011544+2+2+0.012054+2+1+0.012077+2+1+0.012398+2+1+0.012441+2+1+0.012556+2+1+0.012804+2+1+0.013068+8</definedName>
    <definedName name="ZA181AV" localSheetId="1">2+1+0.013475+9</definedName>
    <definedName name="ZA182AA" localSheetId="1">2+1+0.00248+2+1+0.002727+2+1+0.002759+2+1+0.002859+2+1+0.002879+2+1+0.00288+2+1+0.002933+2+1+0.002935+2+1+0.002942+2+1+0.002979+2+1+0.003014+2+1+0.003123+8</definedName>
    <definedName name="ZA182AB" localSheetId="1">2+1+0.003317+2+1+0.003373+2+1+0.003413+2+1+0.003452+2+1+0.003514+2+1+0.003594+2+1+0.003674+2+1+0.003676+2+1+0.003688+2+1+0.003709+2+1+0.003714+2+1+0.003724+8</definedName>
    <definedName name="ZA182AC" localSheetId="1">2+1+0.003735+2+1+0.003744+2+1+0.003746+2+1+0.003755+2+1+0.00376+2+1+0.003764+2+1+0.003823+2+1+0.003904+2+1+0.003914+2+1+0.003963+2+1+0.003976+2+1+0.003986+8</definedName>
    <definedName name="ZA182AD" localSheetId="1">2+1+0.004017+2+1+0.004019+2+1+0.004043+2+1+0.004084+2+1+0.004089+2+1+0.004098+2+1+0.004135+2+1+0.00415+2+1+0.004151+2+1+0.00417+2+1+0.004171+2+1+0.004194+8</definedName>
    <definedName name="ZA182AE" localSheetId="1">2+1+0.004208+2+1+0.004233+2+1+0.004314+2+1+0.004333+2+2+0.004348+2+1+0.004356+2+1+0.004368+2+1+0.00437+2+1+0.004377+2+1+0.004391+2+1+0.004407+2+1+0.004415+8</definedName>
    <definedName name="ZA182AF" localSheetId="1">2+1+0.004441+2+1+0.0045+2+1+0.004521+2+1+0.004554+2+1+0.004556+2+2+0.004558+2+1+0.004573+2+1+0.004598+2+2+0.0046+2+1+0.00461+2+1+0.004616+2+1+0.004645+8</definedName>
    <definedName name="ZA182AG" localSheetId="1">2+1+0.004656+2+1+0.004678+2+1+0.004681+2+1+0.004706+2+1+0.004711+2+1+0.004721+2+1+0.004767+2+1+0.004805+2+1+0.004819+2+1+0.004846+2+1+0.004849+2+1+0.004853+8</definedName>
    <definedName name="ZA182AH" localSheetId="1">2+1+0.004867+2+1+0.004874+2+1+0.004884+2+1+0.004894+2+1+0.004927+2+1+0.004934+2+1+0.005001+2+1+0.005043+2+2+0.005053+2+1+0.005072+2+1+0.005077+2+1+0.005088+8</definedName>
    <definedName name="ZA182AI" localSheetId="1">2+1+0.005118+2+1+0.005144+2+1+0.005177+2+1+0.0052+2+1+0.005208+2+1+0.005211+2+1+0.005232+2+1+0.005246+2+1+0.005267+2+1+0.005269+2+1+0.005281+2+1+0.005288+8</definedName>
    <definedName name="ZA182AJ" localSheetId="1">2+1+0.005296+2+1+0.005335+2+1+0.005339+2+1+0.005357+2+1+0.005368+2+1+0.005369+2+1+0.00539+2+1+0.005502+2+1+0.005514+2+1+0.005546+2+1+0.00555+2+1+0.005555+8</definedName>
    <definedName name="ZA182AK" localSheetId="1">2+1+0.005575+2+1+0.005577+2+1+0.00559+2+1+0.005591+2+1+0.005651+2+1+0.005662+2+1+0.00567+2+1+0.005679+2+1+0.005705+2+1+0.005781+2+1+0.005811+2+1+0.005812+8</definedName>
    <definedName name="ZA182AL" localSheetId="1">2+1+0.005824+2+1+0.005901+2+1+0.005938+2+1+0.005953+2+1+0.005954+2+1+0.005973+2+1+0.005984+2+1+0.005989+2+1+0.006024+2+1+0.006044+2+1+0.006049+2+1+0.006069+8</definedName>
    <definedName name="ZA182AM" localSheetId="1">2+1+0.006082+2+1+0.006101+2+1+0.006112+2+1+0.006131+2+1+0.00616+2+1+0.006167+2+1+0.00618+2+1+0.006186+2+1+0.006189+2+1+0.006246+2+1+0.006251+2+1+0.006264+8</definedName>
    <definedName name="ZA182AN" localSheetId="1">2+1+0.006326+2+1+0.006341+2+1+0.006342+2+1+0.00638+2+1+0.006388+2+1+0.006393+2+1+0.006426+2+1+0.006441+2+1+0.006474+2+1+0.006488+2+1+0.006504+2+1+0.006522+8</definedName>
    <definedName name="ZA182AO" localSheetId="1">2+1+0.006545+2+1+0.006572+2+1+0.006634+2+1+0.006661+2+1+0.006706+2+1+0.006738+2+1+0.006748+2+1+0.006765+2+2+0.006771+2+1+0.006806+2+1+0.006818+2+1+0.006821+8</definedName>
    <definedName name="ZA182AP" localSheetId="1">2+1+0.006864+2+1+0.006866+2+1+0.006873+2+1+0.006907+2+1+0.006955+2+1+0.006976+2+1+0.006997+2+1+0.006999+2+1+0.007035+2+1+0.007048+2+1+0.007093+2+1+0.007137+8</definedName>
    <definedName name="ZA182AQ" localSheetId="1">2+1+0.00714+2+1+0.007162+2+1+0.007269+2+1+0.00728+2+1+0.007334+2+1+0.007338+2+1+0.007392+2+1+0.007402+2+2+0.007534+2+1+0.007535+2+1+0.007543+2+1+0.007589+8</definedName>
    <definedName name="ZA182AR" localSheetId="1">2+1+0.007607+2+1+0.007611+2+1+0.007616+2+1+0.007623+2+1+0.007658+2+1+0.007671+2+1+0.007716+2+1+0.007824+2+1+0.007837+2+1+0.007873+2+2+0.007958+2+1+0.007968+8</definedName>
    <definedName name="ZA182AS" localSheetId="1">2+1+0.008069+2+1+0.008095+2+1+0.008104+2+1+0.008132+2+1+0.008139+2+1+0.00816+2+1+0.008185+2+1+0.008291+2+1+0.008306+2+1+0.008589+2+1+0.008725+2+1+0.008738+8</definedName>
    <definedName name="ZA182AT" localSheetId="1">2+1+0.008858+2+1+0.009238+2+1+0.009505+2+1+0.009512+2+1+0.00957+2+1+0.009573+2+1+0.009802+2+1+0.00987+2+1+0.009957+2+1+0.01037+2+1+0.010507+2+1+0.010586+8</definedName>
    <definedName name="ZA182AU" localSheetId="1">2+1+0.010676+2+1+0.010691+2+1+0.010756+2+1+0.011292+2+1+0.011544+2+2+0.012054+2+1+0.012077+2+1+0.012398+2+1+0.012441+2+1+0.012556+2+1+0.012804+2+1+0.013068+8</definedName>
    <definedName name="ZA182AV" localSheetId="1">2+1+0.013475+9</definedName>
    <definedName name="ZA183AA" localSheetId="1">2+1+0.00248+2+1+0.002727+2+1+0.002759+2+1+0.002859+2+1+0.002879+2+1+0.00288+2+1+0.002933+2+1+0.002935+2+1+0.002942+2+1+0.002979+2+1+0.003014+2+1+0.003123+8</definedName>
    <definedName name="ZA183AB" localSheetId="1">2+1+0.003317+2+1+0.003373+2+1+0.003413+2+1+0.003452+2+1+0.003514+2+1+0.003594+2+1+0.003674+2+1+0.003676+2+1+0.003688+2+1+0.003709+2+1+0.003714+2+1+0.003724+8</definedName>
    <definedName name="ZA183AC" localSheetId="1">2+1+0.003735+2+1+0.003744+2+1+0.003746+2+1+0.003755+2+1+0.00376+2+1+0.003764+2+1+0.003823+2+1+0.003904+2+1+0.003914+2+1+0.003963+2+1+0.003976+2+1+0.003986+8</definedName>
    <definedName name="ZA183AD" localSheetId="1">2+1+0.004017+2+1+0.004019+2+1+0.004043+2+1+0.004084+2+1+0.004089+2+1+0.004098+2+1+0.004135+2+1+0.00415+2+1+0.004151+2+1+0.00417+2+1+0.004171+2+1+0.004194+8</definedName>
    <definedName name="ZA183AE" localSheetId="1">2+1+0.004208+2+1+0.004233+2+1+0.004314+2+1+0.004333+2+2+0.004348+2+1+0.004356+2+1+0.004368+2+1+0.00437+2+1+0.004377+2+1+0.004391+2+1+0.004407+2+1+0.004415+8</definedName>
    <definedName name="ZA183AF" localSheetId="1">2+1+0.004441+2+1+0.0045+2+1+0.004521+2+1+0.004554+2+1+0.004556+2+2+0.004558+2+1+0.004573+2+1+0.004598+2+2+0.0046+2+1+0.00461+2+1+0.004616+2+1+0.004645+8</definedName>
    <definedName name="ZA183AG" localSheetId="1">2+1+0.004656+2+1+0.004678+2+1+0.004681+2+1+0.004706+2+1+0.004711+2+1+0.004721+2+1+0.004767+2+1+0.004805+2+1+0.004819+2+1+0.004846+2+1+0.004849+2+1+0.004853+8</definedName>
    <definedName name="ZA183AH" localSheetId="1">2+1+0.004867+2+1+0.004874+2+1+0.004884+2+1+0.004894+2+1+0.004927+2+1+0.004934+2+1+0.005001+2+1+0.005043+2+2+0.005053+2+1+0.005072+2+1+0.005077+2+1+0.005088+8</definedName>
    <definedName name="ZA183AI" localSheetId="1">2+1+0.005118+2+1+0.005144+2+1+0.005177+2+1+0.0052+2+1+0.005208+2+1+0.005211+2+1+0.005232+2+1+0.005246+2+1+0.005267+2+1+0.005269+2+1+0.005281+2+1+0.005288+8</definedName>
    <definedName name="ZA183AJ" localSheetId="1">2+1+0.005296+2+1+0.005335+2+1+0.005339+2+1+0.005357+2+1+0.005368+2+1+0.005369+2+1+0.00539+2+1+0.005502+2+1+0.005514+2+1+0.005546+2+1+0.00555+2+1+0.005555+8</definedName>
    <definedName name="ZA183AK" localSheetId="1">2+1+0.005575+2+1+0.005577+2+1+0.00559+2+1+0.005591+2+1+0.005651+2+1+0.005662+2+1+0.00567+2+1+0.005679+2+1+0.005705+2+1+0.005781+2+1+0.005811+2+1+0.005812+8</definedName>
    <definedName name="ZA183AL" localSheetId="1">2+1+0.005824+2+1+0.005901+2+1+0.005938+2+1+0.005953+2+1+0.005954+2+1+0.005973+2+1+0.005984+2+1+0.005989+2+1+0.006024+2+1+0.006044+2+1+0.006049+2+1+0.006069+8</definedName>
    <definedName name="ZA183AM" localSheetId="1">2+1+0.006082+2+1+0.006101+2+1+0.006112+2+1+0.006131+2+1+0.00616+2+1+0.006167+2+1+0.00618+2+1+0.006186+2+1+0.006189+2+1+0.006246+2+1+0.006251+2+1+0.006264+8</definedName>
    <definedName name="ZA183AN" localSheetId="1">2+1+0.006326+2+1+0.006341+2+1+0.006342+2+1+0.00638+2+1+0.006388+2+1+0.006393+2+1+0.006426+2+1+0.006441+2+1+0.006474+2+1+0.006488+2+1+0.006504+2+1+0.006522+8</definedName>
    <definedName name="ZA183AO" localSheetId="1">2+1+0.006545+2+1+0.006572+2+1+0.006634+2+1+0.006661+2+1+0.006706+2+1+0.006738+2+1+0.006748+2+1+0.006765+2+2+0.006771+2+1+0.006806+2+1+0.006818+2+1+0.006821+8</definedName>
    <definedName name="ZA183AP" localSheetId="1">2+1+0.006864+2+1+0.006866+2+1+0.006873+2+1+0.006907+2+1+0.006955+2+1+0.006976+2+1+0.006997+2+1+0.006999+2+1+0.007035+2+1+0.007048+2+1+0.007093+2+1+0.007137+8</definedName>
    <definedName name="ZA183AQ" localSheetId="1">2+1+0.00714+2+1+0.007162+2+1+0.007269+2+1+0.00728+2+1+0.007334+2+1+0.007338+2+1+0.007392+2+1+0.007402+2+2+0.007534+2+1+0.007535+2+1+0.007543+2+1+0.007589+8</definedName>
    <definedName name="ZA183AR" localSheetId="1">2+1+0.007607+2+1+0.007611+2+1+0.007616+2+1+0.007623+2+1+0.007658+2+1+0.007671+2+1+0.007716+2+1+0.007824+2+1+0.007837+2+1+0.007873+2+2+0.007958+2+1+0.007968+8</definedName>
    <definedName name="ZA183AS" localSheetId="1">2+1+0.008069+2+1+0.008095+2+1+0.008104+2+1+0.008132+2+1+0.008139+2+1+0.00816+2+1+0.008185+2+1+0.008291+2+1+0.008306+2+1+0.008589+2+1+0.008725+2+1+0.008738+8</definedName>
    <definedName name="ZA183AT" localSheetId="1">2+1+0.008858+2+1+0.009238+2+1+0.009505+2+1+0.009512+2+1+0.00957+2+1+0.009573+2+1+0.009802+2+1+0.00987+2+1+0.009957+2+1+0.01037+2+1+0.010507+2+1+0.010586+8</definedName>
    <definedName name="ZA183AU" localSheetId="1">2+1+0.010676+2+1+0.010691+2+1+0.010756+2+1+0.011292+2+1+0.011544+2+2+0.012054+2+1+0.012077+2+1+0.012398+2+1+0.012441+2+1+0.012556+2+1+0.012804+2+1+0.013068+8</definedName>
    <definedName name="ZA183AV" localSheetId="1">2+1+0.013475+9</definedName>
    <definedName name="ZA184AA" localSheetId="1">2+1+0.00248+2+1+0.002727+2+1+0.002759+2+1+0.002859+2+1+0.002879+2+1+0.00288+2+1+0.002933+2+1+0.002935+2+1+0.002942+2+1+0.002979+2+1+0.003014+2+1+0.003123+8</definedName>
    <definedName name="ZA184AB" localSheetId="1">2+1+0.003317+2+1+0.003373+2+1+0.003413+2+1+0.003452+2+1+0.003514+2+1+0.003594+2+1+0.003674+2+1+0.003676+2+1+0.003688+2+1+0.003709+2+1+0.003714+2+1+0.003724+8</definedName>
    <definedName name="ZA184AC" localSheetId="1">2+1+0.003735+2+1+0.003744+2+1+0.003746+2+1+0.003755+2+1+0.00376+2+1+0.003764+2+1+0.003823+2+1+0.003904+2+1+0.003914+2+1+0.003963+2+1+0.003976+2+1+0.003986+8</definedName>
    <definedName name="ZA184AD" localSheetId="1">2+1+0.004017+2+1+0.004019+2+1+0.004043+2+1+0.004084+2+1+0.004089+2+1+0.004098+2+1+0.004135+2+1+0.00415+2+1+0.004151+2+1+0.00417+2+1+0.004171+2+1+0.004194+8</definedName>
    <definedName name="ZA184AE" localSheetId="1">2+1+0.004208+2+1+0.004233+2+1+0.004314+2+1+0.004333+2+2+0.004348+2+1+0.004356+2+1+0.004368+2+1+0.00437+2+1+0.004377+2+1+0.004391+2+1+0.004407+2+1+0.004415+8</definedName>
    <definedName name="ZA184AF" localSheetId="1">2+1+0.004441+2+1+0.0045+2+1+0.004521+2+1+0.004554+2+1+0.004556+2+2+0.004558+2+1+0.004573+2+1+0.004598+2+2+0.0046+2+1+0.00461+2+1+0.004616+2+1+0.004645+8</definedName>
    <definedName name="ZA184AG" localSheetId="1">2+1+0.004656+2+1+0.004678+2+1+0.004681+2+1+0.004706+2+1+0.004711+2+1+0.004721+2+1+0.004767+2+1+0.004805+2+1+0.004819+2+1+0.004846+2+1+0.004849+2+1+0.004853+8</definedName>
    <definedName name="ZA184AH" localSheetId="1">2+1+0.004867+2+1+0.004874+2+1+0.004884+2+1+0.004894+2+1+0.004927+2+1+0.004934+2+1+0.005001+2+1+0.005043+2+2+0.005053+2+1+0.005072+2+1+0.005077+2+1+0.005088+8</definedName>
    <definedName name="ZA184AI" localSheetId="1">2+1+0.005118+2+1+0.005144+2+1+0.005177+2+1+0.0052+2+1+0.005208+2+1+0.005211+2+1+0.005232+2+1+0.005246+2+1+0.005267+2+1+0.005269+2+1+0.005281+2+1+0.005288+8</definedName>
    <definedName name="ZA184AJ" localSheetId="1">2+1+0.005296+2+1+0.005335+2+1+0.005339+2+1+0.005357+2+1+0.005368+2+1+0.005369+2+1+0.00539+2+1+0.005502+2+1+0.005514+2+1+0.005546+2+1+0.00555+2+1+0.005555+8</definedName>
    <definedName name="ZA184AK" localSheetId="1">2+1+0.005575+2+1+0.005577+2+1+0.00559+2+1+0.005591+2+1+0.005651+2+1+0.005662+2+1+0.00567+2+1+0.005679+2+1+0.005705+2+1+0.005781+2+1+0.005811+2+1+0.005812+8</definedName>
    <definedName name="ZA184AL" localSheetId="1">2+1+0.005824+2+1+0.005901+2+1+0.005938+2+1+0.005953+2+1+0.005954+2+1+0.005973+2+1+0.005984+2+1+0.005989+2+1+0.006024+2+1+0.006044+2+1+0.006049+2+1+0.006069+8</definedName>
    <definedName name="ZA184AM" localSheetId="1">2+1+0.006082+2+1+0.006101+2+1+0.006112+2+1+0.006131+2+1+0.00616+2+1+0.006167+2+1+0.00618+2+1+0.006186+2+1+0.006189+2+1+0.006246+2+1+0.006251+2+1+0.006264+8</definedName>
    <definedName name="ZA184AN" localSheetId="1">2+1+0.006326+2+1+0.006341+2+1+0.006342+2+1+0.00638+2+1+0.006388+2+1+0.006393+2+1+0.006426+2+1+0.006441+2+1+0.006474+2+1+0.006488+2+1+0.006504+2+1+0.006522+8</definedName>
    <definedName name="ZA184AO" localSheetId="1">2+1+0.006545+2+1+0.006572+2+1+0.006634+2+1+0.006661+2+1+0.006706+2+1+0.006738+2+1+0.006748+2+1+0.006765+2+2+0.006771+2+1+0.006806+2+1+0.006818+2+1+0.006821+8</definedName>
    <definedName name="ZA184AP" localSheetId="1">2+1+0.006864+2+1+0.006866+2+1+0.006873+2+1+0.006907+2+1+0.006955+2+1+0.006976+2+1+0.006997+2+1+0.006999+2+1+0.007035+2+1+0.007048+2+1+0.007093+2+1+0.007137+8</definedName>
    <definedName name="ZA184AQ" localSheetId="1">2+1+0.00714+2+1+0.007162+2+1+0.007269+2+1+0.00728+2+1+0.007334+2+1+0.007338+2+1+0.007392+2+1+0.007402+2+2+0.007534+2+1+0.007535+2+1+0.007543+2+1+0.007589+8</definedName>
    <definedName name="ZA184AR" localSheetId="1">2+1+0.007607+2+1+0.007611+2+1+0.007616+2+1+0.007623+2+1+0.007658+2+1+0.007671+2+1+0.007716+2+1+0.007824+2+1+0.007837+2+1+0.007873+2+2+0.007958+2+1+0.007968+8</definedName>
    <definedName name="ZA184AS" localSheetId="1">2+1+0.008069+2+1+0.008095+2+1+0.008104+2+1+0.008132+2+1+0.008139+2+1+0.00816+2+1+0.008185+2+1+0.008291+2+1+0.008306+2+1+0.008589+2+1+0.008725+2+1+0.008738+8</definedName>
    <definedName name="ZA184AT" localSheetId="1">2+1+0.008858+2+1+0.009238+2+1+0.009505+2+1+0.009512+2+1+0.00957+2+1+0.009573+2+1+0.009802+2+1+0.00987+2+1+0.009957+2+1+0.01037+2+1+0.010507+2+1+0.010586+8</definedName>
    <definedName name="ZA184AU" localSheetId="1">2+1+0.010676+2+1+0.010691+2+1+0.010756+2+1+0.011292+2+1+0.011544+2+2+0.012054+2+1+0.012077+2+1+0.012398+2+1+0.012441+2+1+0.012556+2+1+0.012804+2+1+0.013068+8</definedName>
    <definedName name="ZA184AV" localSheetId="1">2+1+0.013475+9</definedName>
    <definedName name="ZA185AA" localSheetId="1">2+1+0.00248+2+1+0.002727+2+1+0.002759+2+1+0.002859+2+1+0.002879+2+1+0.00288+2+1+0.002933+2+1+0.002935+2+1+0.002942+2+1+0.002979+2+1+0.003014+2+1+0.003123+8</definedName>
    <definedName name="ZA185AB" localSheetId="1">2+1+0.003317+2+1+0.003373+2+1+0.003413+2+1+0.003452+2+1+0.003514+2+1+0.003594+2+1+0.003674+2+1+0.003676+2+1+0.003688+2+1+0.003709+2+1+0.003714+2+1+0.003724+8</definedName>
    <definedName name="ZA185AC" localSheetId="1">2+1+0.003735+2+1+0.003744+2+1+0.003746+2+1+0.003755+2+1+0.00376+2+1+0.003764+2+1+0.003823+2+1+0.003904+2+1+0.003914+2+1+0.003963+2+1+0.003976+2+1+0.003986+8</definedName>
    <definedName name="ZA185AD" localSheetId="1">2+1+0.004017+2+1+0.004019+2+1+0.004043+2+1+0.004084+2+1+0.004089+2+1+0.004098+2+1+0.004135+2+1+0.00415+2+1+0.004151+2+1+0.00417+2+1+0.004171+2+1+0.004194+8</definedName>
    <definedName name="ZA185AE" localSheetId="1">2+1+0.004208+2+1+0.004233+2+1+0.004314+2+1+0.004333+2+2+0.004348+2+1+0.004356+2+1+0.004368+2+1+0.00437+2+1+0.004377+2+1+0.004391+2+1+0.004407+2+1+0.004415+8</definedName>
    <definedName name="ZA185AF" localSheetId="1">2+1+0.004441+2+1+0.0045+2+1+0.004521+2+1+0.004554+2+1+0.004556+2+2+0.004558+2+1+0.004573+2+1+0.004598+2+2+0.0046+2+1+0.00461+2+1+0.004616+2+1+0.004645+8</definedName>
    <definedName name="ZA185AG" localSheetId="1">2+1+0.004656+2+1+0.004678+2+1+0.004681+2+1+0.004706+2+1+0.004711+2+1+0.004721+2+1+0.004767+2+1+0.004805+2+1+0.004819+2+1+0.004846+2+1+0.004849+2+1+0.004853+8</definedName>
    <definedName name="ZA185AH" localSheetId="1">2+1+0.004867+2+1+0.004874+2+1+0.004884+2+1+0.004894+2+1+0.004927+2+1+0.004934+2+1+0.005001+2+1+0.005043+2+2+0.005053+2+1+0.005072+2+1+0.005077+2+1+0.005088+8</definedName>
    <definedName name="ZA185AI" localSheetId="1">2+1+0.005118+2+1+0.005144+2+1+0.005177+2+1+0.0052+2+1+0.005208+2+1+0.005211+2+1+0.005232+2+1+0.005246+2+1+0.005267+2+1+0.005269+2+1+0.005281+2+1+0.005288+8</definedName>
    <definedName name="ZA185AJ" localSheetId="1">2+1+0.005296+2+1+0.005335+2+1+0.005339+2+1+0.005357+2+1+0.005368+2+1+0.005369+2+1+0.00539+2+1+0.005502+2+1+0.005514+2+1+0.005546+2+1+0.00555+2+1+0.005555+8</definedName>
    <definedName name="ZA185AK" localSheetId="1">2+1+0.005575+2+1+0.005577+2+1+0.00559+2+1+0.005591+2+1+0.005651+2+1+0.005662+2+1+0.00567+2+1+0.005679+2+1+0.005705+2+1+0.005781+2+1+0.005811+2+1+0.005812+8</definedName>
    <definedName name="ZA185AL" localSheetId="1">2+1+0.005824+2+1+0.005901+2+1+0.005938+2+1+0.005953+2+1+0.005954+2+1+0.005973+2+1+0.005984+2+1+0.005989+2+1+0.006024+2+1+0.006044+2+1+0.006049+2+1+0.006069+8</definedName>
    <definedName name="ZA185AM" localSheetId="1">2+1+0.006082+2+1+0.006101+2+1+0.006112+2+1+0.006131+2+1+0.00616+2+1+0.006167+2+1+0.00618+2+1+0.006186+2+1+0.006189+2+1+0.006246+2+1+0.006251+2+1+0.006264+8</definedName>
    <definedName name="ZA185AN" localSheetId="1">2+1+0.006326+2+1+0.006341+2+1+0.006342+2+1+0.00638+2+1+0.006388+2+1+0.006393+2+1+0.006426+2+1+0.006441+2+1+0.006474+2+1+0.006488+2+1+0.006504+2+1+0.006522+8</definedName>
    <definedName name="ZA185AO" localSheetId="1">2+1+0.006545+2+1+0.006572+2+1+0.006634+2+1+0.006661+2+1+0.006706+2+1+0.006738+2+1+0.006748+2+1+0.006765+2+2+0.006771+2+1+0.006806+2+1+0.006818+2+1+0.006821+8</definedName>
    <definedName name="ZA185AP" localSheetId="1">2+1+0.006864+2+1+0.006866+2+1+0.006873+2+1+0.006907+2+1+0.006955+2+1+0.006976+2+1+0.006997+2+1+0.006999+2+1+0.007035+2+1+0.007048+2+1+0.007093+2+1+0.007137+8</definedName>
    <definedName name="ZA185AQ" localSheetId="1">2+1+0.00714+2+1+0.007162+2+1+0.007269+2+1+0.00728+2+1+0.007334+2+1+0.007338+2+1+0.007392+2+1+0.007402+2+2+0.007534+2+1+0.007535+2+1+0.007543+2+1+0.007589+8</definedName>
    <definedName name="ZA185AR" localSheetId="1">2+1+0.007607+2+1+0.007611+2+1+0.007616+2+1+0.007623+2+1+0.007658+2+1+0.007671+2+1+0.007716+2+1+0.007824+2+1+0.007837+2+1+0.007873+2+2+0.007958+2+1+0.007968+8</definedName>
    <definedName name="ZA185AS" localSheetId="1">2+1+0.008069+2+1+0.008095+2+1+0.008104+2+1+0.008132+2+1+0.008139+2+1+0.00816+2+1+0.008185+2+1+0.008291+2+1+0.008306+2+1+0.008589+2+1+0.008725+2+1+0.008738+8</definedName>
    <definedName name="ZA185AT" localSheetId="1">2+1+0.008858+2+1+0.009238+2+1+0.009505+2+1+0.009512+2+1+0.00957+2+1+0.009573+2+1+0.009802+2+1+0.00987+2+1+0.009957+2+1+0.01037+2+1+0.010507+2+1+0.010586+8</definedName>
    <definedName name="ZA185AU" localSheetId="1">2+1+0.010676+2+1+0.010691+2+1+0.010756+2+1+0.011292+2+1+0.011544+2+2+0.012054+2+1+0.012077+2+1+0.012398+2+1+0.012441+2+1+0.012556+2+1+0.012804+2+1+0.013068+8</definedName>
    <definedName name="ZA185AV" localSheetId="1">2+1+0.013475+9</definedName>
    <definedName name="ZA186AA" localSheetId="1">2+1+0.00248+2+1+0.002727+2+1+0.002759+2+1+0.002859+2+1+0.002879+2+1+0.00288+2+1+0.002933+2+1+0.002935+2+1+0.002942+2+1+0.002979+2+1+0.003014+2+1+0.003123+8</definedName>
    <definedName name="ZA186AB" localSheetId="1">2+1+0.003317+2+1+0.003373+2+1+0.003413+2+1+0.003452+2+1+0.003514+2+1+0.003594+2+1+0.003674+2+1+0.003676+2+1+0.003688+2+1+0.003709+2+1+0.003714+2+1+0.003724+8</definedName>
    <definedName name="ZA186AC" localSheetId="1">2+1+0.003735+2+1+0.003744+2+1+0.003746+2+1+0.003755+2+1+0.00376+2+1+0.003764+2+1+0.003823+2+1+0.003904+2+1+0.003914+2+1+0.003963+2+1+0.003976+2+1+0.003986+8</definedName>
    <definedName name="ZA186AD" localSheetId="1">2+1+0.004017+2+1+0.004019+2+1+0.004043+2+1+0.004084+2+1+0.004089+2+1+0.004098+2+1+0.004135+2+1+0.00415+2+1+0.004151+2+1+0.00417+2+1+0.004171+2+1+0.004194+8</definedName>
    <definedName name="ZA186AE" localSheetId="1">2+1+0.004208+2+1+0.004233+2+1+0.004314+2+1+0.004333+2+2+0.004348+2+1+0.004356+2+1+0.004368+2+1+0.00437+2+1+0.004377+2+1+0.004391+2+1+0.004407+2+1+0.004415+8</definedName>
    <definedName name="ZA186AF" localSheetId="1">2+1+0.004441+2+1+0.0045+2+1+0.004521+2+1+0.004554+2+1+0.004556+2+2+0.004558+2+1+0.004573+2+1+0.004598+2+2+0.0046+2+1+0.00461+2+1+0.004616+2+1+0.004645+8</definedName>
    <definedName name="ZA186AG" localSheetId="1">2+1+0.004656+2+1+0.004678+2+1+0.004681+2+1+0.004706+2+1+0.004711+2+1+0.004721+2+1+0.004767+2+1+0.004805+2+1+0.004819+2+1+0.004846+2+1+0.004849+2+1+0.004853+8</definedName>
    <definedName name="ZA186AH" localSheetId="1">2+1+0.004867+2+1+0.004874+2+1+0.004884+2+1+0.004894+2+1+0.004927+2+1+0.004934+2+1+0.005001+2+1+0.005043+2+2+0.005053+2+1+0.005072+2+1+0.005077+2+1+0.005088+8</definedName>
    <definedName name="ZA186AI" localSheetId="1">2+1+0.005118+2+1+0.005144+2+1+0.005177+2+1+0.0052+2+1+0.005208+2+1+0.005211+2+1+0.005232+2+1+0.005246+2+1+0.005267+2+1+0.005269+2+1+0.005281+2+1+0.005288+8</definedName>
    <definedName name="ZA186AJ" localSheetId="1">2+1+0.005296+2+1+0.005335+2+1+0.005339+2+1+0.005357+2+1+0.005368+2+1+0.005369+2+1+0.00539+2+1+0.005502+2+1+0.005514+2+1+0.005546+2+1+0.00555+2+1+0.005555+8</definedName>
    <definedName name="ZA186AK" localSheetId="1">2+1+0.005575+2+1+0.005577+2+1+0.00559+2+1+0.005591+2+1+0.005651+2+1+0.005662+2+1+0.00567+2+1+0.005679+2+1+0.005705+2+1+0.005781+2+1+0.005811+2+1+0.005812+8</definedName>
    <definedName name="ZA186AL" localSheetId="1">2+1+0.005824+2+1+0.005901+2+1+0.005938+2+1+0.005953+2+1+0.005954+2+1+0.005973+2+1+0.005984+2+1+0.005989+2+1+0.006024+2+1+0.006044+2+1+0.006049+2+1+0.006069+8</definedName>
    <definedName name="ZA186AM" localSheetId="1">2+1+0.006082+2+1+0.006101+2+1+0.006112+2+1+0.006131+2+1+0.00616+2+1+0.006167+2+1+0.00618+2+1+0.006186+2+1+0.006189+2+1+0.006246+2+1+0.006251+2+1+0.006264+8</definedName>
    <definedName name="ZA186AN" localSheetId="1">2+1+0.006326+2+1+0.006341+2+1+0.006342+2+1+0.00638+2+1+0.006388+2+1+0.006393+2+1+0.006426+2+1+0.006441+2+1+0.006474+2+1+0.006488+2+1+0.006504+2+1+0.006522+8</definedName>
    <definedName name="ZA186AO" localSheetId="1">2+1+0.006545+2+1+0.006572+2+1+0.006634+2+1+0.006661+2+1+0.006706+2+1+0.006738+2+1+0.006748+2+1+0.006765+2+2+0.006771+2+1+0.006806+2+1+0.006818+2+1+0.006821+8</definedName>
    <definedName name="ZA186AP" localSheetId="1">2+1+0.006864+2+1+0.006866+2+1+0.006873+2+1+0.006907+2+1+0.006955+2+1+0.006976+2+1+0.006997+2+1+0.006999+2+1+0.007035+2+1+0.007048+2+1+0.007093+2+1+0.007137+8</definedName>
    <definedName name="ZA186AQ" localSheetId="1">2+1+0.00714+2+1+0.007162+2+1+0.007269+2+1+0.00728+2+1+0.007334+2+1+0.007338+2+1+0.007392+2+1+0.007402+2+2+0.007534+2+1+0.007535+2+1+0.007543+2+1+0.007589+8</definedName>
    <definedName name="ZA186AR" localSheetId="1">2+1+0.007607+2+1+0.007611+2+1+0.007616+2+1+0.007623+2+1+0.007658+2+1+0.007671+2+1+0.007716+2+1+0.007824+2+1+0.007837+2+1+0.007873+2+2+0.007958+2+1+0.007968+8</definedName>
    <definedName name="ZA186AS" localSheetId="1">2+1+0.008069+2+1+0.008095+2+1+0.008104+2+1+0.008132+2+1+0.008139+2+1+0.00816+2+1+0.008185+2+1+0.008291+2+1+0.008306+2+1+0.008589+2+1+0.008725+2+1+0.008738+8</definedName>
    <definedName name="ZA186AT" localSheetId="1">2+1+0.008858+2+1+0.009238+2+1+0.009505+2+1+0.009512+2+1+0.00957+2+1+0.009573+2+1+0.009802+2+1+0.00987+2+1+0.009957+2+1+0.01037+2+1+0.010507+2+1+0.010586+8</definedName>
    <definedName name="ZA186AU" localSheetId="1">2+1+0.010676+2+1+0.010691+2+1+0.010756+2+1+0.011292+2+1+0.011544+2+2+0.012054+2+1+0.012077+2+1+0.012398+2+1+0.012441+2+1+0.012556+2+1+0.012804+2+1+0.013068+8</definedName>
    <definedName name="ZA186AV" localSheetId="1">2+1+0.013475+9</definedName>
    <definedName name="ZA187AA" localSheetId="1">2+1+0.00248+2+1+0.002727+2+1+0.002759+2+1+0.002859+2+1+0.002879+2+1+0.00288+2+1+0.002933+2+1+0.002935+2+1+0.002942+2+1+0.002979+2+1+0.003014+2+1+0.003123+8</definedName>
    <definedName name="ZA187AB" localSheetId="1">2+1+0.003317+2+1+0.003373+2+1+0.003413+2+1+0.003452+2+1+0.003514+2+1+0.003594+2+1+0.003674+2+1+0.003676+2+1+0.003688+2+1+0.003709+2+1+0.003714+2+1+0.003724+8</definedName>
    <definedName name="ZA187AC" localSheetId="1">2+1+0.003735+2+1+0.003744+2+1+0.003746+2+1+0.003755+2+1+0.00376+2+1+0.003764+2+1+0.003823+2+1+0.003904+2+1+0.003914+2+1+0.003963+2+1+0.003976+2+1+0.003986+8</definedName>
    <definedName name="ZA187AD" localSheetId="1">2+1+0.004017+2+1+0.004019+2+1+0.004043+2+1+0.004084+2+1+0.004089+2+1+0.004098+2+1+0.004135+2+1+0.00415+2+1+0.004151+2+1+0.00417+2+1+0.004171+2+1+0.004194+8</definedName>
    <definedName name="ZA187AE" localSheetId="1">2+1+0.004208+2+1+0.004233+2+1+0.004314+2+1+0.004333+2+2+0.004348+2+1+0.004356+2+1+0.004368+2+1+0.00437+2+1+0.004377+2+1+0.004391+2+1+0.004407+2+1+0.004415+8</definedName>
    <definedName name="ZA187AF" localSheetId="1">2+1+0.004441+2+1+0.0045+2+1+0.004521+2+1+0.004554+2+1+0.004556+2+2+0.004558+2+1+0.004573+2+1+0.004598+2+2+0.0046+2+1+0.00461+2+1+0.004616+2+1+0.004645+8</definedName>
    <definedName name="ZA187AG" localSheetId="1">2+1+0.004656+2+1+0.004678+2+1+0.004681+2+1+0.004706+2+1+0.004711+2+1+0.004721+2+1+0.004767+2+1+0.004805+2+1+0.004819+2+1+0.004846+2+1+0.004849+2+1+0.004853+8</definedName>
    <definedName name="ZA187AH" localSheetId="1">2+1+0.004867+2+1+0.004874+2+1+0.004884+2+1+0.004894+2+1+0.004927+2+1+0.004934+2+1+0.005001+2+1+0.005043+2+2+0.005053+2+1+0.005072+2+1+0.005077+2+1+0.005088+8</definedName>
    <definedName name="ZA187AI" localSheetId="1">2+1+0.005118+2+1+0.005144+2+1+0.005177+2+1+0.0052+2+1+0.005208+2+1+0.005211+2+1+0.005232+2+1+0.005246+2+1+0.005267+2+1+0.005269+2+1+0.005281+2+1+0.005288+8</definedName>
    <definedName name="ZA187AJ" localSheetId="1">2+1+0.005296+2+1+0.005335+2+1+0.005339+2+1+0.005357+2+1+0.005368+2+1+0.005369+2+1+0.00539+2+1+0.005502+2+1+0.005514+2+1+0.005546+2+1+0.00555+2+1+0.005555+8</definedName>
    <definedName name="ZA187AK" localSheetId="1">2+1+0.005575+2+1+0.005577+2+1+0.00559+2+1+0.005591+2+1+0.005651+2+1+0.005662+2+1+0.00567+2+1+0.005679+2+1+0.005705+2+1+0.005781+2+1+0.005811+2+1+0.005812+8</definedName>
    <definedName name="ZA187AL" localSheetId="1">2+1+0.005824+2+1+0.005901+2+1+0.005938+2+1+0.005953+2+1+0.005954+2+1+0.005973+2+1+0.005984+2+1+0.005989+2+1+0.006024+2+1+0.006044+2+1+0.006049+2+1+0.006069+8</definedName>
    <definedName name="ZA187AM" localSheetId="1">2+1+0.006082+2+1+0.006101+2+1+0.006112+2+1+0.006131+2+1+0.00616+2+1+0.006167+2+1+0.00618+2+1+0.006186+2+1+0.006189+2+1+0.006246+2+1+0.006251+2+1+0.006264+8</definedName>
    <definedName name="ZA187AN" localSheetId="1">2+1+0.006326+2+1+0.006341+2+1+0.006342+2+1+0.00638+2+1+0.006388+2+1+0.006393+2+1+0.006426+2+1+0.006441+2+1+0.006474+2+1+0.006488+2+1+0.006504+2+1+0.006522+8</definedName>
    <definedName name="ZA187AO" localSheetId="1">2+1+0.006545+2+1+0.006572+2+1+0.006634+2+1+0.006661+2+1+0.006706+2+1+0.006738+2+1+0.006748+2+1+0.006765+2+2+0.006771+2+1+0.006806+2+1+0.006818+2+1+0.006821+8</definedName>
    <definedName name="ZA187AP" localSheetId="1">2+1+0.006864+2+1+0.006866+2+1+0.006873+2+1+0.006907+2+1+0.006955+2+1+0.006976+2+1+0.006997+2+1+0.006999+2+1+0.007035+2+1+0.007048+2+1+0.007093+2+1+0.007137+8</definedName>
    <definedName name="ZA187AQ" localSheetId="1">2+1+0.00714+2+1+0.007162+2+1+0.007269+2+1+0.00728+2+1+0.007334+2+1+0.007338+2+1+0.007392+2+1+0.007402+2+2+0.007534+2+1+0.007535+2+1+0.007543+2+1+0.007589+8</definedName>
    <definedName name="ZA187AR" localSheetId="1">2+1+0.007607+2+1+0.007611+2+1+0.007616+2+1+0.007623+2+1+0.007658+2+1+0.007671+2+1+0.007716+2+1+0.007824+2+1+0.007837+2+1+0.007873+2+2+0.007958+2+1+0.007968+8</definedName>
    <definedName name="ZA187AS" localSheetId="1">2+1+0.008069+2+1+0.008095+2+1+0.008104+2+1+0.008132+2+1+0.008139+2+1+0.00816+2+1+0.008185+2+1+0.008291+2+1+0.008306+2+1+0.008589+2+1+0.008725+2+1+0.008738+8</definedName>
    <definedName name="ZA187AT" localSheetId="1">2+1+0.008858+2+1+0.009238+2+1+0.009505+2+1+0.009512+2+1+0.00957+2+1+0.009573+2+1+0.009802+2+1+0.00987+2+1+0.009957+2+1+0.01037+2+1+0.010507+2+1+0.010586+8</definedName>
    <definedName name="ZA187AU" localSheetId="1">2+1+0.010676+2+1+0.010691+2+1+0.010756+2+1+0.011292+2+1+0.011544+2+2+0.012054+2+1+0.012077+2+1+0.012398+2+1+0.012441+2+1+0.012556+2+1+0.012804+2+1+0.013068+8</definedName>
    <definedName name="ZA187AV" localSheetId="1">2+1+0.013475+9</definedName>
    <definedName name="ZA188AA" localSheetId="1">2+1+0.00248+2+1+0.002727+2+1+0.002759+2+1+0.002859+2+1+0.002879+2+1+0.00288+2+1+0.002933+2+1+0.002935+2+1+0.002942+2+1+0.002979+2+1+0.003014+2+1+0.003123+8</definedName>
    <definedName name="ZA188AB" localSheetId="1">2+1+0.003317+2+1+0.003373+2+1+0.003413+2+1+0.003452+2+1+0.003514+2+1+0.003594+2+1+0.003674+2+1+0.003676+2+1+0.003688+2+1+0.003709+2+1+0.003714+2+1+0.003724+8</definedName>
    <definedName name="ZA188AC" localSheetId="1">2+1+0.003735+2+1+0.003744+2+1+0.003746+2+1+0.003755+2+1+0.00376+2+1+0.003764+2+1+0.003823+2+1+0.003904+2+1+0.003914+2+1+0.003963+2+1+0.003976+2+1+0.003986+8</definedName>
    <definedName name="ZA188AD" localSheetId="1">2+1+0.004017+2+1+0.004019+2+1+0.004043+2+1+0.004084+2+1+0.004089+2+1+0.004098+2+1+0.004135+2+1+0.00415+2+1+0.004151+2+1+0.00417+2+1+0.004171+2+1+0.004194+8</definedName>
    <definedName name="ZA188AE" localSheetId="1">2+1+0.004208+2+1+0.004233+2+1+0.004314+2+1+0.004333+2+2+0.004348+2+1+0.004356+2+1+0.004368+2+1+0.00437+2+1+0.004377+2+1+0.004391+2+1+0.004407+2+1+0.004415+8</definedName>
    <definedName name="ZA188AF" localSheetId="1">2+1+0.004441+2+1+0.0045+2+1+0.004521+2+1+0.004554+2+1+0.004556+2+2+0.004558+2+1+0.004573+2+1+0.004598+2+2+0.0046+2+1+0.00461+2+1+0.004616+2+1+0.004645+8</definedName>
    <definedName name="ZA188AG" localSheetId="1">2+1+0.004656+2+1+0.004678+2+1+0.004681+2+1+0.004706+2+1+0.004711+2+1+0.004721+2+1+0.004767+2+1+0.004805+2+1+0.004819+2+1+0.004846+2+1+0.004849+2+1+0.004853+8</definedName>
    <definedName name="ZA188AH" localSheetId="1">2+1+0.004867+2+1+0.004874+2+1+0.004884+2+1+0.004894+2+1+0.004927+2+1+0.004934+2+1+0.005001+2+1+0.005043+2+2+0.005053+2+1+0.005072+2+1+0.005077+2+1+0.005088+8</definedName>
    <definedName name="ZA188AI" localSheetId="1">2+1+0.005118+2+1+0.005144+2+1+0.005177+2+1+0.0052+2+1+0.005208+2+1+0.005211+2+1+0.005232+2+1+0.005246+2+1+0.005267+2+1+0.005269+2+1+0.005281+2+1+0.005288+8</definedName>
    <definedName name="ZA188AJ" localSheetId="1">2+1+0.005296+2+1+0.005335+2+1+0.005339+2+1+0.005357+2+1+0.005368+2+1+0.005369+2+1+0.00539+2+1+0.005502+2+1+0.005514+2+1+0.005546+2+1+0.00555+2+1+0.005555+8</definedName>
    <definedName name="ZA188AK" localSheetId="1">2+1+0.005575+2+1+0.005577+2+1+0.00559+2+1+0.005591+2+1+0.005651+2+1+0.005662+2+1+0.00567+2+1+0.005679+2+1+0.005705+2+1+0.005781+2+1+0.005811+2+1+0.005812+8</definedName>
    <definedName name="ZA188AL" localSheetId="1">2+1+0.005824+2+1+0.005901+2+1+0.005938+2+1+0.005953+2+1+0.005954+2+1+0.005973+2+1+0.005984+2+1+0.005989+2+1+0.006024+2+1+0.006044+2+1+0.006049+2+1+0.006069+8</definedName>
    <definedName name="ZA188AM" localSheetId="1">2+1+0.006082+2+1+0.006101+2+1+0.006112+2+1+0.006131+2+1+0.00616+2+1+0.006167+2+1+0.00618+2+1+0.006186+2+1+0.006189+2+1+0.006246+2+1+0.006251+2+1+0.006264+8</definedName>
    <definedName name="ZA188AN" localSheetId="1">2+1+0.006326+2+1+0.006341+2+1+0.006342+2+1+0.00638+2+1+0.006388+2+1+0.006393+2+1+0.006426+2+1+0.006441+2+1+0.006474+2+1+0.006488+2+1+0.006504+2+1+0.006522+8</definedName>
    <definedName name="ZA188AO" localSheetId="1">2+1+0.006545+2+1+0.006572+2+1+0.006634+2+1+0.006661+2+1+0.006706+2+1+0.006738+2+1+0.006748+2+1+0.006765+2+2+0.006771+2+1+0.006806+2+1+0.006818+2+1+0.006821+8</definedName>
    <definedName name="ZA188AP" localSheetId="1">2+1+0.006864+2+1+0.006866+2+1+0.006873+2+1+0.006907+2+1+0.006955+2+1+0.006976+2+1+0.006997+2+1+0.006999+2+1+0.007035+2+1+0.007048+2+1+0.007093+2+1+0.007137+8</definedName>
    <definedName name="ZA188AQ" localSheetId="1">2+1+0.00714+2+1+0.007162+2+1+0.007269+2+1+0.00728+2+1+0.007334+2+1+0.007338+2+1+0.007392+2+1+0.007402+2+2+0.007534+2+1+0.007535+2+1+0.007543+2+1+0.007589+8</definedName>
    <definedName name="ZA188AR" localSheetId="1">2+1+0.007607+2+1+0.007611+2+1+0.007616+2+1+0.007623+2+1+0.007658+2+1+0.007671+2+1+0.007716+2+1+0.007824+2+1+0.007837+2+1+0.007873+2+2+0.007958+2+1+0.007968+8</definedName>
    <definedName name="ZA188AS" localSheetId="1">2+1+0.008069+2+1+0.008095+2+1+0.008104+2+1+0.008132+2+1+0.008139+2+1+0.00816+2+1+0.008185+2+1+0.008291+2+1+0.008306+2+1+0.008589+2+1+0.008725+2+1+0.008738+8</definedName>
    <definedName name="ZA188AT" localSheetId="1">2+1+0.008858+2+1+0.009238+2+1+0.009505+2+1+0.009512+2+1+0.00957+2+1+0.009573+2+1+0.009802+2+1+0.00987+2+1+0.009957+2+1+0.01037+2+1+0.010507+2+1+0.010586+8</definedName>
    <definedName name="ZA188AU" localSheetId="1">2+1+0.010676+2+1+0.010691+2+1+0.010756+2+1+0.011292+2+1+0.011544+2+2+0.012054+2+1+0.012077+2+1+0.012398+2+1+0.012441+2+1+0.012556+2+1+0.012804+2+1+0.013068+8</definedName>
    <definedName name="ZA188AV" localSheetId="1">2+1+0.013475+9</definedName>
    <definedName name="ZA189AA" localSheetId="1">2+1+0.00248+2+1+0.002727+2+1+0.002759+2+1+0.002859+2+1+0.002879+2+1+0.00288+2+1+0.002933+2+1+0.002935+2+1+0.002942+2+1+0.002979+2+1+0.003014+2+1+0.003123+8</definedName>
    <definedName name="ZA189AB" localSheetId="1">2+1+0.003317+2+1+0.003373+2+1+0.003413+2+1+0.003452+2+1+0.003514+2+1+0.003594+2+1+0.003674+2+1+0.003676+2+1+0.003688+2+1+0.003709+2+1+0.003714+2+1+0.003724+8</definedName>
    <definedName name="ZA189AC" localSheetId="1">2+1+0.003735+2+1+0.003744+2+1+0.003746+2+1+0.003755+2+1+0.00376+2+1+0.003764+2+1+0.003823+2+1+0.003904+2+1+0.003914+2+1+0.003963+2+1+0.003976+2+1+0.003986+8</definedName>
    <definedName name="ZA189AD" localSheetId="1">2+1+0.004017+2+1+0.004019+2+1+0.004043+2+1+0.004084+2+1+0.004089+2+1+0.004098+2+1+0.004135+2+1+0.00415+2+1+0.004151+2+1+0.00417+2+1+0.004171+2+1+0.004194+8</definedName>
    <definedName name="ZA189AE" localSheetId="1">2+1+0.004208+2+1+0.004233+2+1+0.004314+2+1+0.004333+2+2+0.004348+2+1+0.004356+2+1+0.004368+2+1+0.00437+2+1+0.004377+2+1+0.004391+2+1+0.004407+2+1+0.004415+8</definedName>
    <definedName name="ZA189AF" localSheetId="1">2+1+0.004441+2+1+0.0045+2+1+0.004521+2+1+0.004554+2+1+0.004556+2+2+0.004558+2+1+0.004573+2+1+0.004598+2+2+0.0046+2+1+0.00461+2+1+0.004616+2+1+0.004645+8</definedName>
    <definedName name="ZA189AG" localSheetId="1">2+1+0.004656+2+1+0.004678+2+1+0.004681+2+1+0.004706+2+1+0.004711+2+1+0.004721+2+1+0.004767+2+1+0.004805+2+1+0.004819+2+1+0.004846+2+1+0.004849+2+1+0.004853+8</definedName>
    <definedName name="ZA189AH" localSheetId="1">2+1+0.004867+2+1+0.004874+2+1+0.004884+2+1+0.004894+2+1+0.004927+2+1+0.004934+2+1+0.005001+2+1+0.005043+2+2+0.005053+2+1+0.005072+2+1+0.005077+2+1+0.005088+8</definedName>
    <definedName name="ZA189AI" localSheetId="1">2+1+0.005118+2+1+0.005144+2+1+0.005177+2+1+0.0052+2+1+0.005208+2+1+0.005211+2+1+0.005232+2+1+0.005246+2+1+0.005267+2+1+0.005269+2+1+0.005281+2+1+0.005288+8</definedName>
    <definedName name="ZA189AJ" localSheetId="1">2+1+0.005296+2+1+0.005335+2+1+0.005339+2+1+0.005357+2+1+0.005368+2+1+0.005369+2+1+0.00539+2+1+0.005502+2+1+0.005514+2+1+0.005546+2+1+0.00555+2+1+0.005555+8</definedName>
    <definedName name="ZA189AK" localSheetId="1">2+1+0.005575+2+1+0.005577+2+1+0.00559+2+1+0.005591+2+1+0.005651+2+1+0.005662+2+1+0.00567+2+1+0.005679+2+1+0.005705+2+1+0.005781+2+1+0.005811+2+1+0.005812+8</definedName>
    <definedName name="ZA189AL" localSheetId="1">2+1+0.005824+2+1+0.005901+2+1+0.005938+2+1+0.005953+2+1+0.005954+2+1+0.005973+2+1+0.005984+2+1+0.005989+2+1+0.006024+2+1+0.006044+2+1+0.006049+2+1+0.006069+8</definedName>
    <definedName name="ZA189AM" localSheetId="1">2+1+0.006082+2+1+0.006101+2+1+0.006112+2+1+0.006131+2+1+0.00616+2+1+0.006167+2+1+0.00618+2+1+0.006186+2+1+0.006189+2+1+0.006246+2+1+0.006251+2+1+0.006264+8</definedName>
    <definedName name="ZA189AN" localSheetId="1">2+1+0.006326+2+1+0.006341+2+1+0.006342+2+1+0.00638+2+1+0.006388+2+1+0.006393+2+1+0.006426+2+1+0.006441+2+1+0.006474+2+1+0.006488+2+1+0.006504+2+1+0.006522+8</definedName>
    <definedName name="ZA189AO" localSheetId="1">2+1+0.006545+2+1+0.006572+2+1+0.006634+2+1+0.006661+2+1+0.006706+2+1+0.006738+2+1+0.006748+2+1+0.006765+2+2+0.006771+2+1+0.006806+2+1+0.006818+2+1+0.006821+8</definedName>
    <definedName name="ZA189AP" localSheetId="1">2+1+0.006864+2+1+0.006866+2+1+0.006873+2+1+0.006907+2+1+0.006955+2+1+0.006976+2+1+0.006997+2+1+0.006999+2+1+0.007035+2+1+0.007048+2+1+0.007093+2+1+0.007137+8</definedName>
    <definedName name="ZA189AQ" localSheetId="1">2+1+0.00714+2+1+0.007162+2+1+0.007269+2+1+0.00728+2+1+0.007334+2+1+0.007338+2+1+0.007392+2+1+0.007402+2+2+0.007534+2+1+0.007535+2+1+0.007543+2+1+0.007589+8</definedName>
    <definedName name="ZA189AR" localSheetId="1">2+1+0.007607+2+1+0.007611+2+1+0.007616+2+1+0.007623+2+1+0.007658+2+1+0.007671+2+1+0.007716+2+1+0.007824+2+1+0.007837+2+1+0.007873+2+2+0.007958+2+1+0.007968+8</definedName>
    <definedName name="ZA189AS" localSheetId="1">2+1+0.008069+2+1+0.008095+2+1+0.008104+2+1+0.008132+2+1+0.008139+2+1+0.00816+2+1+0.008185+2+1+0.008291+2+1+0.008306+2+1+0.008589+2+1+0.008725+2+1+0.008738+8</definedName>
    <definedName name="ZA189AT" localSheetId="1">2+1+0.008858+2+1+0.009238+2+1+0.009505+2+1+0.009512+2+1+0.00957+2+1+0.009573+2+1+0.009802+2+1+0.00987+2+1+0.009957+2+1+0.01037+2+1+0.010507+2+1+0.010586+8</definedName>
    <definedName name="ZA189AU" localSheetId="1">2+1+0.010676+2+1+0.010691+2+1+0.010756+2+1+0.011292+2+1+0.011544+2+2+0.012054+2+1+0.012077+2+1+0.012398+2+1+0.012441+2+1+0.012556+2+1+0.012804+2+1+0.013068+8</definedName>
    <definedName name="ZA189AV" localSheetId="1">2+1+0.013475+9</definedName>
    <definedName name="ZA190AA" localSheetId="1">2+1+0.00248+2+1+0.002727+2+1+0.002759+2+1+0.002859+2+1+0.002879+2+1+0.00288+2+1+0.002933+2+1+0.002935+2+1+0.002942+2+1+0.002979+2+1+0.003014+2+1+0.003123+8</definedName>
    <definedName name="ZA190AB" localSheetId="1">2+1+0.003317+2+1+0.003373+2+1+0.003413+2+1+0.003452+2+1+0.003514+2+1+0.003594+2+1+0.003674+2+1+0.003676+2+1+0.003688+2+1+0.003709+2+1+0.003714+2+1+0.003724+8</definedName>
    <definedName name="ZA190AC" localSheetId="1">2+1+0.003735+2+1+0.003744+2+1+0.003746+2+1+0.003755+2+1+0.00376+2+1+0.003764+2+1+0.003823+2+1+0.003904+2+1+0.003914+2+1+0.003963+2+1+0.003976+2+1+0.003986+8</definedName>
    <definedName name="ZA190AD" localSheetId="1">2+1+0.004017+2+1+0.004019+2+1+0.004043+2+1+0.004084+2+1+0.004089+2+1+0.004098+2+1+0.004135+2+1+0.00415+2+1+0.004151+2+1+0.00417+2+1+0.004171+2+1+0.004194+8</definedName>
    <definedName name="ZA190AE" localSheetId="1">2+1+0.004208+2+1+0.004233+2+1+0.004314+2+1+0.004333+2+2+0.004348+2+1+0.004356+2+1+0.004368+2+1+0.00437+2+1+0.004377+2+1+0.004391+2+1+0.004407+2+1+0.004415+8</definedName>
    <definedName name="ZA190AF" localSheetId="1">2+1+0.004441+2+1+0.0045+2+1+0.004521+2+1+0.004554+2+1+0.004556+2+2+0.004558+2+1+0.004573+2+1+0.004598+2+2+0.0046+2+1+0.00461+2+1+0.004616+2+1+0.004645+8</definedName>
    <definedName name="ZA190AG" localSheetId="1">2+1+0.004656+2+1+0.004678+2+1+0.004681+2+1+0.004706+2+1+0.004711+2+1+0.004721+2+1+0.004767+2+1+0.004805+2+1+0.004819+2+1+0.004846+2+1+0.004849+2+1+0.004853+8</definedName>
    <definedName name="ZA190AH" localSheetId="1">2+1+0.004867+2+1+0.004874+2+1+0.004884+2+1+0.004894+2+1+0.004927+2+1+0.004934+2+1+0.005001+2+1+0.005043+2+2+0.005053+2+1+0.005072+2+1+0.005077+2+1+0.005088+8</definedName>
    <definedName name="ZA190AI" localSheetId="1">2+1+0.005118+2+1+0.005144+2+1+0.005177+2+1+0.0052+2+1+0.005208+2+1+0.005211+2+1+0.005232+2+1+0.005246+2+1+0.005267+2+1+0.005269+2+1+0.005281+2+1+0.005288+8</definedName>
    <definedName name="ZA190AJ" localSheetId="1">2+1+0.005296+2+1+0.005335+2+1+0.005339+2+1+0.005357+2+1+0.005368+2+1+0.005369+2+1+0.00539+2+1+0.005502+2+1+0.005514+2+1+0.005546+2+1+0.00555+2+1+0.005555+8</definedName>
    <definedName name="ZA190AK" localSheetId="1">2+1+0.005575+2+1+0.005577+2+1+0.00559+2+1+0.005591+2+1+0.005651+2+1+0.005662+2+1+0.00567+2+1+0.005679+2+1+0.005705+2+1+0.005781+2+1+0.005811+2+1+0.005812+8</definedName>
    <definedName name="ZA190AL" localSheetId="1">2+1+0.005824+2+1+0.005901+2+1+0.005938+2+1+0.005953+2+1+0.005954+2+1+0.005973+2+1+0.005984+2+1+0.005989+2+1+0.006024+2+1+0.006044+2+1+0.006049+2+1+0.006069+8</definedName>
    <definedName name="ZA190AM" localSheetId="1">2+1+0.006082+2+1+0.006101+2+1+0.006112+2+1+0.006131+2+1+0.00616+2+1+0.006167+2+1+0.00618+2+1+0.006186+2+1+0.006189+2+1+0.006246+2+1+0.006251+2+1+0.006264+8</definedName>
    <definedName name="ZA190AN" localSheetId="1">2+1+0.006326+2+1+0.006341+2+1+0.006342+2+1+0.00638+2+1+0.006388+2+1+0.006393+2+1+0.006426+2+1+0.006441+2+1+0.006474+2+1+0.006488+2+1+0.006504+2+1+0.006522+8</definedName>
    <definedName name="ZA190AO" localSheetId="1">2+1+0.006545+2+1+0.006572+2+1+0.006634+2+1+0.006661+2+1+0.006706+2+1+0.006738+2+1+0.006748+2+1+0.006765+2+2+0.006771+2+1+0.006806+2+1+0.006818+2+1+0.006821+8</definedName>
    <definedName name="ZA190AP" localSheetId="1">2+1+0.006864+2+1+0.006866+2+1+0.006873+2+1+0.006907+2+1+0.006955+2+1+0.006976+2+1+0.006997+2+1+0.006999+2+1+0.007035+2+1+0.007048+2+1+0.007093+2+1+0.007137+8</definedName>
    <definedName name="ZA190AQ" localSheetId="1">2+1+0.00714+2+1+0.007162+2+1+0.007269+2+1+0.00728+2+1+0.007334+2+1+0.007338+2+1+0.007392+2+1+0.007402+2+2+0.007534+2+1+0.007535+2+1+0.007543+2+1+0.007589+8</definedName>
    <definedName name="ZA190AR" localSheetId="1">2+1+0.007607+2+1+0.007611+2+1+0.007616+2+1+0.007623+2+1+0.007658+2+1+0.007671+2+1+0.007716+2+1+0.007824+2+1+0.007837+2+1+0.007873+2+2+0.007958+2+1+0.007968+8</definedName>
    <definedName name="ZA190AS" localSheetId="1">2+1+0.008069+2+1+0.008095+2+1+0.008104+2+1+0.008132+2+1+0.008139+2+1+0.00816+2+1+0.008185+2+1+0.008291+2+1+0.008306+2+1+0.008589+2+1+0.008725+2+1+0.008738+8</definedName>
    <definedName name="ZA190AT" localSheetId="1">2+1+0.008858+2+1+0.009238+2+1+0.009505+2+1+0.009512+2+1+0.00957+2+1+0.009573+2+1+0.009802+2+1+0.00987+2+1+0.009957+2+1+0.01037+2+1+0.010507+2+1+0.010586+8</definedName>
    <definedName name="ZA190AU" localSheetId="1">2+1+0.010676+2+1+0.010691+2+1+0.010756+2+1+0.011292+2+1+0.011544+2+2+0.012054+2+1+0.012077+2+1+0.012398+2+1+0.012441+2+1+0.012556+2+1+0.012804+2+1+0.013068+8</definedName>
    <definedName name="ZA190AV" localSheetId="1">2+1+0.013475+9</definedName>
    <definedName name="ZA191AA" localSheetId="1">2+1+0.00248+2+1+0.002727+2+1+0.002759+2+1+0.002859+2+1+0.002879+2+1+0.00288+2+1+0.002933+2+1+0.002935+2+1+0.002942+2+1+0.002979+2+1+0.003014+2+1+0.003123+8</definedName>
    <definedName name="ZA191AB" localSheetId="1">2+1+0.003317+2+1+0.003373+2+1+0.003413+2+1+0.003452+2+1+0.003514+2+1+0.003594+2+1+0.003674+2+1+0.003676+2+1+0.003688+2+1+0.003709+2+1+0.003714+2+1+0.003724+8</definedName>
    <definedName name="ZA191AC" localSheetId="1">2+1+0.003735+2+1+0.003744+2+1+0.003746+2+1+0.003755+2+1+0.00376+2+1+0.003764+2+1+0.003823+2+1+0.003904+2+1+0.003914+2+1+0.003963+2+1+0.003976+2+1+0.003986+8</definedName>
    <definedName name="ZA191AD" localSheetId="1">2+1+0.004017+2+1+0.004019+2+1+0.004043+2+1+0.004084+2+1+0.004089+2+1+0.004098+2+1+0.004135+2+1+0.00415+2+1+0.004151+2+1+0.00417+2+1+0.004171+2+1+0.004194+8</definedName>
    <definedName name="ZA191AE" localSheetId="1">2+1+0.004208+2+1+0.004233+2+1+0.004314+2+1+0.004333+2+2+0.004348+2+1+0.004356+2+1+0.004368+2+1+0.00437+2+1+0.004377+2+1+0.004391+2+1+0.004407+2+1+0.004415+8</definedName>
    <definedName name="ZA191AF" localSheetId="1">2+1+0.004441+2+1+0.0045+2+1+0.004521+2+1+0.004554+2+1+0.004556+2+2+0.004558+2+1+0.004573+2+1+0.004598+2+2+0.0046+2+1+0.00461+2+1+0.004616+2+1+0.004645+8</definedName>
    <definedName name="ZA191AG" localSheetId="1">2+1+0.004656+2+1+0.004678+2+1+0.004681+2+1+0.004706+2+1+0.004711+2+1+0.004721+2+1+0.004767+2+1+0.004805+2+1+0.004819+2+1+0.004846+2+1+0.004849+2+1+0.004853+8</definedName>
    <definedName name="ZA191AH" localSheetId="1">2+1+0.004867+2+1+0.004874+2+1+0.004884+2+1+0.004894+2+1+0.004927+2+1+0.004934+2+1+0.005001+2+1+0.005043+2+2+0.005053+2+1+0.005072+2+1+0.005077+2+1+0.005088+8</definedName>
    <definedName name="ZA191AI" localSheetId="1">2+1+0.005118+2+1+0.005144+2+1+0.005177+2+1+0.0052+2+1+0.005208+2+1+0.005211+2+1+0.005232+2+1+0.005246+2+1+0.005267+2+1+0.005269+2+1+0.005281+2+1+0.005288+8</definedName>
    <definedName name="ZA191AJ" localSheetId="1">2+1+0.005296+2+1+0.005335+2+1+0.005339+2+1+0.005357+2+1+0.005368+2+1+0.005369+2+1+0.00539+2+1+0.005502+2+1+0.005514+2+1+0.005546+2+1+0.00555+2+1+0.005555+8</definedName>
    <definedName name="ZA191AK" localSheetId="1">2+1+0.005575+2+1+0.005577+2+1+0.00559+2+1+0.005591+2+1+0.005651+2+1+0.005662+2+1+0.00567+2+1+0.005679+2+1+0.005705+2+1+0.005781+2+1+0.005811+2+1+0.005812+8</definedName>
    <definedName name="ZA191AL" localSheetId="1">2+1+0.005824+2+1+0.005901+2+1+0.005938+2+1+0.005953+2+1+0.005954+2+1+0.005973+2+1+0.005984+2+1+0.005989+2+1+0.006024+2+1+0.006044+2+1+0.006049+2+1+0.006069+8</definedName>
    <definedName name="ZA191AM" localSheetId="1">2+1+0.006082+2+1+0.006101+2+1+0.006112+2+1+0.006131+2+1+0.00616+2+1+0.006167+2+1+0.00618+2+1+0.006186+2+1+0.006189+2+1+0.006246+2+1+0.006251+2+1+0.006264+8</definedName>
    <definedName name="ZA191AN" localSheetId="1">2+1+0.006326+2+1+0.006341+2+1+0.006342+2+1+0.00638+2+1+0.006388+2+1+0.006393+2+1+0.006426+2+1+0.006441+2+1+0.006474+2+1+0.006488+2+1+0.006504+2+1+0.006522+8</definedName>
    <definedName name="ZA191AO" localSheetId="1">2+1+0.006545+2+1+0.006572+2+1+0.006634+2+1+0.006661+2+1+0.006706+2+1+0.006738+2+1+0.006748+2+1+0.006765+2+2+0.006771+2+1+0.006806+2+1+0.006818+2+1+0.006821+8</definedName>
    <definedName name="ZA191AP" localSheetId="1">2+1+0.006864+2+1+0.006866+2+1+0.006873+2+1+0.006907+2+1+0.006955+2+1+0.006976+2+1+0.006997+2+1+0.006999+2+1+0.007035+2+1+0.007048+2+1+0.007093+2+1+0.007137+8</definedName>
    <definedName name="ZA191AQ" localSheetId="1">2+1+0.00714+2+1+0.007162+2+1+0.007269+2+1+0.00728+2+1+0.007334+2+1+0.007338+2+1+0.007392+2+1+0.007402+2+2+0.007534+2+1+0.007535+2+1+0.007543+2+1+0.007589+8</definedName>
    <definedName name="ZA191AR" localSheetId="1">2+1+0.007607+2+1+0.007611+2+1+0.007616+2+1+0.007623+2+1+0.007658+2+1+0.007671+2+1+0.007716+2+1+0.007824+2+1+0.007837+2+1+0.007873+2+2+0.007958+2+1+0.007968+8</definedName>
    <definedName name="ZA191AS" localSheetId="1">2+1+0.008069+2+1+0.008095+2+1+0.008104+2+1+0.008132+2+1+0.008139+2+1+0.00816+2+1+0.008185+2+1+0.008291+2+1+0.008306+2+1+0.008589+2+1+0.008725+2+1+0.008738+8</definedName>
    <definedName name="ZA191AT" localSheetId="1">2+1+0.008858+2+1+0.009238+2+1+0.009505+2+1+0.009512+2+1+0.00957+2+1+0.009573+2+1+0.009802+2+1+0.00987+2+1+0.009957+2+1+0.01037+2+1+0.010507+2+1+0.010586+8</definedName>
    <definedName name="ZA191AU" localSheetId="1">2+1+0.010676+2+1+0.010691+2+1+0.010756+2+1+0.011292+2+1+0.011544+2+2+0.012054+2+1+0.012077+2+1+0.012398+2+1+0.012441+2+1+0.012556+2+1+0.012804+2+1+0.013068+8</definedName>
    <definedName name="ZA191AV" localSheetId="1">2+1+0.013475+9</definedName>
    <definedName name="ZA192AA" localSheetId="1">2+1+0.00248+2+1+0.002727+2+1+0.002759+2+1+0.002859+2+1+0.002879+2+1+0.00288+2+1+0.002933+2+1+0.002935+2+1+0.002942+2+1+0.002979+2+1+0.003014+2+1+0.003123+8</definedName>
    <definedName name="ZA192AB" localSheetId="1">2+1+0.003317+2+1+0.003373+2+1+0.003413+2+1+0.003452+2+1+0.003514+2+1+0.003594+2+1+0.003674+2+1+0.003676+2+1+0.003688+2+1+0.003709+2+1+0.003714+2+1+0.003724+8</definedName>
    <definedName name="ZA192AC" localSheetId="1">2+1+0.003735+2+1+0.003744+2+1+0.003746+2+1+0.003755+2+1+0.00376+2+1+0.003764+2+1+0.003823+2+1+0.003904+2+1+0.003914+2+1+0.003963+2+1+0.003976+2+1+0.003986+8</definedName>
    <definedName name="ZA192AD" localSheetId="1">2+1+0.004017+2+1+0.004019+2+1+0.004043+2+1+0.004084+2+1+0.004089+2+1+0.004098+2+1+0.004135+2+1+0.00415+2+1+0.004151+2+1+0.00417+2+1+0.004171+2+1+0.004194+8</definedName>
    <definedName name="ZA192AE" localSheetId="1">2+1+0.004208+2+1+0.004233+2+1+0.004314+2+1+0.004333+2+2+0.004348+2+1+0.004356+2+1+0.004368+2+1+0.00437+2+1+0.004377+2+1+0.004391+2+1+0.004407+2+1+0.004415+8</definedName>
    <definedName name="ZA192AF" localSheetId="1">2+1+0.004441+2+1+0.0045+2+1+0.004521+2+1+0.004554+2+1+0.004556+2+2+0.004558+2+1+0.004573+2+1+0.004598+2+2+0.0046+2+1+0.00461+2+1+0.004616+2+1+0.004645+8</definedName>
    <definedName name="ZA192AG" localSheetId="1">2+1+0.004656+2+1+0.004678+2+1+0.004681+2+1+0.004706+2+1+0.004711+2+1+0.004721+2+1+0.004767+2+1+0.004805+2+1+0.004819+2+1+0.004846+2+1+0.004849+2+1+0.004853+8</definedName>
    <definedName name="ZA192AH" localSheetId="1">2+1+0.004867+2+1+0.004874+2+1+0.004884+2+1+0.004894+2+1+0.004927+2+1+0.004934+2+1+0.005001+2+1+0.005043+2+2+0.005053+2+1+0.005072+2+1+0.005077+2+1+0.005088+8</definedName>
    <definedName name="ZA192AI" localSheetId="1">2+1+0.005118+2+1+0.005144+2+1+0.005177+2+1+0.0052+2+1+0.005208+2+1+0.005211+2+1+0.005232+2+1+0.005246+2+1+0.005267+2+1+0.005269+2+1+0.005281+2+1+0.005288+8</definedName>
    <definedName name="ZA192AJ" localSheetId="1">2+1+0.005296+2+1+0.005335+2+1+0.005339+2+1+0.005357+2+1+0.005368+2+1+0.005369+2+1+0.00539+2+1+0.005502+2+1+0.005514+2+1+0.005546+2+1+0.00555+2+1+0.005555+8</definedName>
    <definedName name="ZA192AK" localSheetId="1">2+1+0.005575+2+1+0.005577+2+1+0.00559+2+1+0.005591+2+1+0.005651+2+1+0.005662+2+1+0.00567+2+1+0.005679+2+1+0.005705+2+1+0.005781+2+1+0.005811+2+1+0.005812+8</definedName>
    <definedName name="ZA192AL" localSheetId="1">2+1+0.005824+2+1+0.005901+2+1+0.005938+2+1+0.005953+2+1+0.005954+2+1+0.005973+2+1+0.005984+2+1+0.005989+2+1+0.006024+2+1+0.006044+2+1+0.006049+2+1+0.006069+8</definedName>
    <definedName name="ZA192AM" localSheetId="1">2+1+0.006082+2+1+0.006101+2+1+0.006112+2+1+0.006131+2+1+0.00616+2+1+0.006167+2+1+0.00618+2+1+0.006186+2+1+0.006189+2+1+0.006246+2+1+0.006251+2+1+0.006264+8</definedName>
    <definedName name="ZA192AN" localSheetId="1">2+1+0.006326+2+1+0.006341+2+1+0.006342+2+1+0.00638+2+1+0.006388+2+1+0.006393+2+1+0.006426+2+1+0.006441+2+1+0.006474+2+1+0.006488+2+1+0.006504+2+1+0.006522+8</definedName>
    <definedName name="ZA192AO" localSheetId="1">2+1+0.006545+2+1+0.006572+2+1+0.006634+2+1+0.006661+2+1+0.006706+2+1+0.006738+2+1+0.006748+2+1+0.006765+2+2+0.006771+2+1+0.006806+2+1+0.006818+2+1+0.006821+8</definedName>
    <definedName name="ZA192AP" localSheetId="1">2+1+0.006864+2+1+0.006866+2+1+0.006873+2+1+0.006907+2+1+0.006955+2+1+0.006976+2+1+0.006997+2+1+0.006999+2+1+0.007035+2+1+0.007048+2+1+0.007093+2+1+0.007137+8</definedName>
    <definedName name="ZA192AQ" localSheetId="1">2+1+0.00714+2+1+0.007162+2+1+0.007269+2+1+0.00728+2+1+0.007334+2+1+0.007338+2+1+0.007392+2+1+0.007402+2+2+0.007534+2+1+0.007535+2+1+0.007543+2+1+0.007589+8</definedName>
    <definedName name="ZA192AR" localSheetId="1">2+1+0.007607+2+1+0.007611+2+1+0.007616+2+1+0.007623+2+1+0.007658+2+1+0.007671+2+1+0.007716+2+1+0.007824+2+1+0.007837+2+1+0.007873+2+2+0.007958+2+1+0.007968+8</definedName>
    <definedName name="ZA192AS" localSheetId="1">2+1+0.008069+2+1+0.008095+2+1+0.008104+2+1+0.008132+2+1+0.008139+2+1+0.00816+2+1+0.008185+2+1+0.008291+2+1+0.008306+2+1+0.008589+2+1+0.008725+2+1+0.008738+8</definedName>
    <definedName name="ZA192AT" localSheetId="1">2+1+0.008858+2+1+0.009238+2+1+0.009505+2+1+0.009512+2+1+0.00957+2+1+0.009573+2+1+0.009802+2+1+0.00987+2+1+0.009957+2+1+0.01037+2+1+0.010507+2+1+0.010586+8</definedName>
    <definedName name="ZA192AU" localSheetId="1">2+1+0.010676+2+1+0.010691+2+1+0.010756+2+1+0.011292+2+1+0.011544+2+2+0.012054+2+1+0.012077+2+1+0.012398+2+1+0.012441+2+1+0.012556+2+1+0.012804+2+1+0.013068+8</definedName>
    <definedName name="ZA192AV" localSheetId="1">2+1+0.013475+9</definedName>
    <definedName name="ZA193AA" localSheetId="1">2+1+0.00248+2+1+0.002727+2+1+0.002759+2+1+0.002859+2+1+0.002879+2+1+0.00288+2+1+0.002933+2+1+0.002935+2+1+0.002942+2+1+0.002979+2+1+0.003014+2+1+0.003123+8</definedName>
    <definedName name="ZA193AB" localSheetId="1">2+1+0.003317+2+1+0.003373+2+1+0.003413+2+1+0.003452+2+1+0.003514+2+1+0.003594+2+1+0.003674+2+1+0.003676+2+1+0.003688+2+1+0.003709+2+1+0.003714+2+1+0.003724+8</definedName>
    <definedName name="ZA193AC" localSheetId="1">2+1+0.003735+2+1+0.003744+2+1+0.003746+2+1+0.003755+2+1+0.00376+2+1+0.003764+2+1+0.003823+2+1+0.003904+2+1+0.003914+2+1+0.003963+2+1+0.003976+2+1+0.003986+8</definedName>
    <definedName name="ZA193AD" localSheetId="1">2+1+0.004017+2+1+0.004019+2+1+0.004043+2+1+0.004084+2+1+0.004089+2+1+0.004098+2+1+0.004135+2+1+0.00415+2+1+0.004151+2+1+0.00417+2+1+0.004171+2+1+0.004194+8</definedName>
    <definedName name="ZA193AE" localSheetId="1">2+1+0.004208+2+1+0.004233+2+1+0.004314+2+1+0.004333+2+2+0.004348+2+1+0.004356+2+1+0.004368+2+1+0.00437+2+1+0.004377+2+1+0.004391+2+1+0.004407+2+1+0.004415+8</definedName>
    <definedName name="ZA193AF" localSheetId="1">2+1+0.004441+2+1+0.0045+2+1+0.004521+2+1+0.004554+2+1+0.004556+2+2+0.004558+2+1+0.004573+2+1+0.004598+2+2+0.0046+2+1+0.00461+2+1+0.004616+2+1+0.004645+8</definedName>
    <definedName name="ZA193AG" localSheetId="1">2+1+0.004656+2+1+0.004678+2+1+0.004681+2+1+0.004706+2+1+0.004711+2+1+0.004721+2+1+0.004767+2+1+0.004805+2+1+0.004819+2+1+0.004846+2+1+0.004849+2+1+0.004853+8</definedName>
    <definedName name="ZA193AH" localSheetId="1">2+1+0.004867+2+1+0.004874+2+1+0.004884+2+1+0.004894+2+1+0.004927+2+1+0.004934+2+1+0.005001+2+1+0.005043+2+2+0.005053+2+1+0.005072+2+1+0.005077+2+1+0.005088+8</definedName>
    <definedName name="ZA193AI" localSheetId="1">2+1+0.005118+2+1+0.005144+2+1+0.005177+2+1+0.0052+2+1+0.005208+2+1+0.005211+2+1+0.005232+2+1+0.005246+2+1+0.005267+2+1+0.005269+2+1+0.005281+2+1+0.005288+8</definedName>
    <definedName name="ZA193AJ" localSheetId="1">2+1+0.005296+2+1+0.005335+2+1+0.005339+2+1+0.005357+2+1+0.005368+2+1+0.005369+2+1+0.00539+2+1+0.005502+2+1+0.005514+2+1+0.005546+2+1+0.00555+2+1+0.005555+8</definedName>
    <definedName name="ZA193AK" localSheetId="1">2+1+0.005575+2+1+0.005577+2+1+0.00559+2+1+0.005591+2+1+0.005651+2+1+0.005662+2+1+0.00567+2+1+0.005679+2+1+0.005705+2+1+0.005781+2+1+0.005811+2+1+0.005812+8</definedName>
    <definedName name="ZA193AL" localSheetId="1">2+1+0.005824+2+1+0.005901+2+1+0.005938+2+1+0.005953+2+1+0.005954+2+1+0.005973+2+1+0.005984+2+1+0.005989+2+1+0.006024+2+1+0.006044+2+1+0.006049+2+1+0.006069+8</definedName>
    <definedName name="ZA193AM" localSheetId="1">2+1+0.006082+2+1+0.006101+2+1+0.006112+2+1+0.006131+2+1+0.00616+2+1+0.006167+2+1+0.00618+2+1+0.006186+2+1+0.006189+2+1+0.006246+2+1+0.006251+2+1+0.006264+8</definedName>
    <definedName name="ZA193AN" localSheetId="1">2+1+0.006326+2+1+0.006341+2+1+0.006342+2+1+0.00638+2+1+0.006388+2+1+0.006393+2+1+0.006426+2+1+0.006441+2+1+0.006474+2+1+0.006488+2+1+0.006504+2+1+0.006522+8</definedName>
    <definedName name="ZA193AO" localSheetId="1">2+1+0.006545+2+1+0.006572+2+1+0.006634+2+1+0.006661+2+1+0.006706+2+1+0.006738+2+1+0.006748+2+1+0.006765+2+2+0.006771+2+1+0.006806+2+1+0.006818+2+1+0.006821+8</definedName>
    <definedName name="ZA193AP" localSheetId="1">2+1+0.006864+2+1+0.006866+2+1+0.006873+2+1+0.006907+2+1+0.006955+2+1+0.006976+2+1+0.006997+2+1+0.006999+2+1+0.007035+2+1+0.007048+2+1+0.007093+2+1+0.007137+8</definedName>
    <definedName name="ZA193AQ" localSheetId="1">2+1+0.00714+2+1+0.007162+2+1+0.007269+2+1+0.00728+2+1+0.007334+2+1+0.007338+2+1+0.007392+2+1+0.007402+2+2+0.007534+2+1+0.007535+2+1+0.007543+2+1+0.007589+8</definedName>
    <definedName name="ZA193AR" localSheetId="1">2+1+0.007607+2+1+0.007611+2+1+0.007616+2+1+0.007623+2+1+0.007658+2+1+0.007671+2+1+0.007716+2+1+0.007824+2+1+0.007837+2+1+0.007873+2+2+0.007958+2+1+0.007968+8</definedName>
    <definedName name="ZA193AS" localSheetId="1">2+1+0.008069+2+1+0.008095+2+1+0.008104+2+1+0.008132+2+1+0.008139+2+1+0.00816+2+1+0.008185+2+1+0.008291+2+1+0.008306+2+1+0.008589+2+1+0.008725+2+1+0.008738+8</definedName>
    <definedName name="ZA193AT" localSheetId="1">2+1+0.008858+2+1+0.009238+2+1+0.009505+2+1+0.009512+2+1+0.00957+2+1+0.009573+2+1+0.009802+2+1+0.00987+2+1+0.009957+2+1+0.01037+2+1+0.010507+2+1+0.010586+8</definedName>
    <definedName name="ZA193AU" localSheetId="1">2+1+0.010676+2+1+0.010691+2+1+0.010756+2+1+0.011292+2+1+0.011544+2+2+0.012054+2+1+0.012077+2+1+0.012398+2+1+0.012441+2+1+0.012556+2+1+0.012804+2+1+0.013068+8</definedName>
    <definedName name="ZA193AV" localSheetId="1">2+1+0.013475+9</definedName>
    <definedName name="ZA194AA" localSheetId="1">2+1+0.00248+2+1+0.002727+2+1+0.002759+2+1+0.002859+2+1+0.002879+2+1+0.00288+2+1+0.002933+2+1+0.002935+2+1+0.002942+2+1+0.002979+2+1+0.003014+2+1+0.003123+8</definedName>
    <definedName name="ZA194AB" localSheetId="1">2+1+0.003317+2+1+0.003373+2+1+0.003413+2+1+0.003452+2+1+0.003514+2+1+0.003594+2+1+0.003674+2+1+0.003676+2+1+0.003688+2+1+0.003709+2+1+0.003714+2+1+0.003724+8</definedName>
    <definedName name="ZA194AC" localSheetId="1">2+1+0.003735+2+1+0.003744+2+1+0.003746+2+1+0.003755+2+1+0.00376+2+1+0.003764+2+1+0.003823+2+1+0.003904+2+1+0.003914+2+1+0.003963+2+1+0.003976+2+1+0.003986+8</definedName>
    <definedName name="ZA194AD" localSheetId="1">2+1+0.004017+2+1+0.004019+2+1+0.004043+2+1+0.004084+2+1+0.004089+2+1+0.004098+2+1+0.004135+2+1+0.00415+2+1+0.004151+2+1+0.00417+2+1+0.004171+2+1+0.004194+8</definedName>
    <definedName name="ZA194AE" localSheetId="1">2+1+0.004208+2+1+0.004233+2+1+0.004314+2+1+0.004333+2+2+0.004348+2+1+0.004356+2+1+0.004368+2+1+0.00437+2+1+0.004377+2+1+0.004391+2+1+0.004407+2+1+0.004415+8</definedName>
    <definedName name="ZA194AF" localSheetId="1">2+1+0.004441+2+1+0.0045+2+1+0.004521+2+1+0.004554+2+1+0.004556+2+2+0.004558+2+1+0.004573+2+1+0.004598+2+2+0.0046+2+1+0.00461+2+1+0.004616+2+1+0.004645+8</definedName>
    <definedName name="ZA194AG" localSheetId="1">2+1+0.004656+2+1+0.004678+2+1+0.004681+2+1+0.004706+2+1+0.004711+2+1+0.004721+2+1+0.004767+2+1+0.004805+2+1+0.004819+2+1+0.004846+2+1+0.004849+2+1+0.004853+8</definedName>
    <definedName name="ZA194AH" localSheetId="1">2+1+0.004867+2+1+0.004874+2+1+0.004884+2+1+0.004894+2+1+0.004927+2+1+0.004934+2+1+0.005001+2+1+0.005043+2+2+0.005053+2+1+0.005072+2+1+0.005077+2+1+0.005088+8</definedName>
    <definedName name="ZA194AI" localSheetId="1">2+1+0.005118+2+1+0.005144+2+1+0.005177+2+1+0.0052+2+1+0.005208+2+1+0.005211+2+1+0.005232+2+1+0.005246+2+1+0.005267+2+1+0.005269+2+1+0.005281+2+1+0.005288+8</definedName>
    <definedName name="ZA194AJ" localSheetId="1">2+1+0.005296+2+1+0.005335+2+1+0.005339+2+1+0.005357+2+1+0.005368+2+1+0.005369+2+1+0.00539+2+1+0.005502+2+1+0.005514+2+1+0.005546+2+1+0.00555+2+1+0.005555+8</definedName>
    <definedName name="ZA194AK" localSheetId="1">2+1+0.005575+2+1+0.005577+2+1+0.00559+2+1+0.005591+2+1+0.005651+2+1+0.005662+2+1+0.00567+2+1+0.005679+2+1+0.005705+2+1+0.005781+2+1+0.005811+2+1+0.005812+8</definedName>
    <definedName name="ZA194AL" localSheetId="1">2+1+0.005824+2+1+0.005901+2+1+0.005938+2+1+0.005953+2+1+0.005954+2+1+0.005973+2+1+0.005984+2+1+0.005989+2+1+0.006024+2+1+0.006044+2+1+0.006049+2+1+0.006069+8</definedName>
    <definedName name="ZA194AM" localSheetId="1">2+1+0.006082+2+1+0.006101+2+1+0.006112+2+1+0.006131+2+1+0.00616+2+1+0.006167+2+1+0.00618+2+1+0.006186+2+1+0.006189+2+1+0.006246+2+1+0.006251+2+1+0.006264+8</definedName>
    <definedName name="ZA194AN" localSheetId="1">2+1+0.006326+2+1+0.006341+2+1+0.006342+2+1+0.00638+2+1+0.006388+2+1+0.006393+2+1+0.006426+2+1+0.006441+2+1+0.006474+2+1+0.006488+2+1+0.006504+2+1+0.006522+8</definedName>
    <definedName name="ZA194AO" localSheetId="1">2+1+0.006545+2+1+0.006572+2+1+0.006634+2+1+0.006661+2+1+0.006706+2+1+0.006738+2+1+0.006748+2+1+0.006765+2+2+0.006771+2+1+0.006806+2+1+0.006818+2+1+0.006821+8</definedName>
    <definedName name="ZA194AP" localSheetId="1">2+1+0.006864+2+1+0.006866+2+1+0.006873+2+1+0.006907+2+1+0.006955+2+1+0.006976+2+1+0.006997+2+1+0.006999+2+1+0.007035+2+1+0.007048+2+1+0.007093+2+1+0.007137+8</definedName>
    <definedName name="ZA194AQ" localSheetId="1">2+1+0.00714+2+1+0.007162+2+1+0.007269+2+1+0.00728+2+1+0.007334+2+1+0.007338+2+1+0.007392+2+1+0.007402+2+2+0.007534+2+1+0.007535+2+1+0.007543+2+1+0.007589+8</definedName>
    <definedName name="ZA194AR" localSheetId="1">2+1+0.007607+2+1+0.007611+2+1+0.007616+2+1+0.007623+2+1+0.007658+2+1+0.007671+2+1+0.007716+2+1+0.007824+2+1+0.007837+2+1+0.007873+2+2+0.007958+2+1+0.007968+8</definedName>
    <definedName name="ZA194AS" localSheetId="1">2+1+0.008069+2+1+0.008095+2+1+0.008104+2+1+0.008132+2+1+0.008139+2+1+0.00816+2+1+0.008185+2+1+0.008291+2+1+0.008306+2+1+0.008589+2+1+0.008725+2+1+0.008738+8</definedName>
    <definedName name="ZA194AT" localSheetId="1">2+1+0.008858+2+1+0.009238+2+1+0.009505+2+1+0.009512+2+1+0.00957+2+1+0.009573+2+1+0.009802+2+1+0.00987+2+1+0.009957+2+1+0.01037+2+1+0.010507+2+1+0.010586+8</definedName>
    <definedName name="ZA194AU" localSheetId="1">2+1+0.010676+2+1+0.010691+2+1+0.010756+2+1+0.011292+2+1+0.011544+2+2+0.012054+2+1+0.012077+2+1+0.012398+2+1+0.012441+2+1+0.012556+2+1+0.012804+2+1+0.013068+8</definedName>
    <definedName name="ZA194AV" localSheetId="1">2+1+0.013475+9</definedName>
    <definedName name="ZA195AA" localSheetId="1">2+1+0.00248+2+1+0.002727+2+1+0.002759+2+1+0.002859+2+1+0.002879+2+1+0.00288+2+1+0.002933+2+1+0.002935+2+1+0.002942+2+1+0.002979+2+1+0.003014+2+1+0.003123+8</definedName>
    <definedName name="ZA195AB" localSheetId="1">2+1+0.003317+2+1+0.003373+2+1+0.003413+2+1+0.003452+2+1+0.003514+2+1+0.003594+2+1+0.003674+2+1+0.003676+2+1+0.003688+2+1+0.003709+2+1+0.003714+2+1+0.003724+8</definedName>
    <definedName name="ZA195AC" localSheetId="1">2+1+0.003735+2+1+0.003744+2+1+0.003746+2+1+0.003755+2+1+0.00376+2+1+0.003764+2+1+0.003823+2+1+0.003904+2+1+0.003914+2+1+0.003963+2+1+0.003976+2+1+0.003986+8</definedName>
    <definedName name="ZA195AD" localSheetId="1">2+1+0.004017+2+1+0.004019+2+1+0.004043+2+1+0.004084+2+1+0.004089+2+1+0.004098+2+1+0.004135+2+1+0.00415+2+1+0.004151+2+1+0.00417+2+1+0.004171+2+1+0.004194+8</definedName>
    <definedName name="ZA195AE" localSheetId="1">2+1+0.004208+2+1+0.004233+2+1+0.004314+2+1+0.004333+2+2+0.004348+2+1+0.004356+2+1+0.004368+2+1+0.00437+2+1+0.004377+2+1+0.004391+2+1+0.004407+2+1+0.004415+8</definedName>
    <definedName name="ZA195AF" localSheetId="1">2+1+0.004441+2+1+0.0045+2+1+0.004521+2+1+0.004554+2+1+0.004556+2+2+0.004558+2+1+0.004573+2+1+0.004598+2+2+0.0046+2+1+0.00461+2+1+0.004616+2+1+0.004645+8</definedName>
    <definedName name="ZA195AG" localSheetId="1">2+1+0.004656+2+1+0.004678+2+1+0.004681+2+1+0.004706+2+1+0.004711+2+1+0.004721+2+1+0.004767+2+1+0.004805+2+1+0.004819+2+1+0.004846+2+1+0.004849+2+1+0.004853+8</definedName>
    <definedName name="ZA195AH" localSheetId="1">2+1+0.004867+2+1+0.004874+2+1+0.004884+2+1+0.004894+2+1+0.004927+2+1+0.004934+2+1+0.005001+2+1+0.005043+2+2+0.005053+2+1+0.005072+2+1+0.005077+2+1+0.005088+8</definedName>
    <definedName name="ZA195AI" localSheetId="1">2+1+0.005118+2+1+0.005144+2+1+0.005177+2+1+0.0052+2+1+0.005208+2+1+0.005211+2+1+0.005232+2+1+0.005246+2+1+0.005267+2+1+0.005269+2+1+0.005281+2+1+0.005288+8</definedName>
    <definedName name="ZA195AJ" localSheetId="1">2+1+0.005296+2+1+0.005335+2+1+0.005339+2+1+0.005357+2+1+0.005368+2+1+0.005369+2+1+0.00539+2+1+0.005502+2+1+0.005514+2+1+0.005546+2+1+0.00555+2+1+0.005555+8</definedName>
    <definedName name="ZA195AK" localSheetId="1">2+1+0.005575+2+1+0.005577+2+1+0.00559+2+1+0.005591+2+1+0.005651+2+1+0.005662+2+1+0.00567+2+1+0.005679+2+1+0.005705+2+1+0.005781+2+1+0.005811+2+1+0.005812+8</definedName>
    <definedName name="ZA195AL" localSheetId="1">2+1+0.005824+2+1+0.005901+2+1+0.005938+2+1+0.005953+2+1+0.005954+2+1+0.005973+2+1+0.005984+2+1+0.005989+2+1+0.006024+2+1+0.006044+2+1+0.006049+2+1+0.006069+8</definedName>
    <definedName name="ZA195AM" localSheetId="1">2+1+0.006082+2+1+0.006101+2+1+0.006112+2+1+0.006131+2+1+0.00616+2+1+0.006167+2+1+0.00618+2+1+0.006186+2+1+0.006189+2+1+0.006246+2+1+0.006251+2+1+0.006264+8</definedName>
    <definedName name="ZA195AN" localSheetId="1">2+1+0.006326+2+1+0.006341+2+1+0.006342+2+1+0.00638+2+1+0.006388+2+1+0.006393+2+1+0.006426+2+1+0.006441+2+1+0.006474+2+1+0.006488+2+1+0.006504+2+1+0.006522+8</definedName>
    <definedName name="ZA195AO" localSheetId="1">2+1+0.006545+2+1+0.006572+2+1+0.006634+2+1+0.006661+2+1+0.006706+2+1+0.006738+2+1+0.006748+2+1+0.006765+2+2+0.006771+2+1+0.006806+2+1+0.006818+2+1+0.006821+8</definedName>
    <definedName name="ZA195AP" localSheetId="1">2+1+0.006864+2+1+0.006866+2+1+0.006873+2+1+0.006907+2+1+0.006955+2+1+0.006976+2+1+0.006997+2+1+0.006999+2+1+0.007035+2+1+0.007048+2+1+0.007093+2+1+0.007137+8</definedName>
    <definedName name="ZA195AQ" localSheetId="1">2+1+0.00714+2+1+0.007162+2+1+0.007269+2+1+0.00728+2+1+0.007334+2+1+0.007338+2+1+0.007392+2+1+0.007402+2+2+0.007534+2+1+0.007535+2+1+0.007543+2+1+0.007589+8</definedName>
    <definedName name="ZA195AR" localSheetId="1">2+1+0.007607+2+1+0.007611+2+1+0.007616+2+1+0.007623+2+1+0.007658+2+1+0.007671+2+1+0.007716+2+1+0.007824+2+1+0.007837+2+1+0.007873+2+2+0.007958+2+1+0.007968+8</definedName>
    <definedName name="ZA195AS" localSheetId="1">2+1+0.008069+2+1+0.008095+2+1+0.008104+2+1+0.008132+2+1+0.008139+2+1+0.00816+2+1+0.008185+2+1+0.008291+2+1+0.008306+2+1+0.008589+2+1+0.008725+2+1+0.008738+8</definedName>
    <definedName name="ZA195AT" localSheetId="1">2+1+0.008858+2+1+0.009238+2+1+0.009505+2+1+0.009512+2+1+0.00957+2+1+0.009573+2+1+0.009802+2+1+0.00987+2+1+0.009957+2+1+0.01037+2+1+0.010507+2+1+0.010586+8</definedName>
    <definedName name="ZA195AU" localSheetId="1">2+1+0.010676+2+1+0.010691+2+1+0.010756+2+1+0.011292+2+1+0.011544+2+2+0.012054+2+1+0.012077+2+1+0.012398+2+1+0.012441+2+1+0.012556+2+1+0.012804+2+1+0.013068+8</definedName>
    <definedName name="ZA195AV" localSheetId="1">2+1+0.013475+9</definedName>
    <definedName name="ZA196AA" localSheetId="1">2+1+0.00248+2+1+0.002727+2+1+0.002759+2+1+0.002859+2+1+0.002879+2+1+0.00288+2+1+0.002933+2+1+0.002935+2+1+0.002942+2+1+0.002979+2+1+0.003014+2+1+0.003123+8</definedName>
    <definedName name="ZA196AB" localSheetId="1">2+1+0.003317+2+1+0.003373+2+1+0.003413+2+1+0.003452+2+1+0.003514+2+1+0.003594+2+1+0.003674+2+1+0.003676+2+1+0.003688+2+1+0.003709+2+1+0.003714+2+1+0.003724+8</definedName>
    <definedName name="ZA196AC" localSheetId="1">2+1+0.003735+2+1+0.003744+2+1+0.003746+2+1+0.003755+2+1+0.00376+2+1+0.003764+2+1+0.003823+2+1+0.003904+2+1+0.003914+2+1+0.003963+2+1+0.003976+2+1+0.003986+8</definedName>
    <definedName name="ZA196AD" localSheetId="1">2+1+0.004017+2+1+0.004019+2+1+0.004043+2+1+0.004084+2+1+0.004089+2+1+0.004098+2+1+0.004135+2+1+0.00415+2+1+0.004151+2+1+0.00417+2+1+0.004171+2+1+0.004194+8</definedName>
    <definedName name="ZA196AE" localSheetId="1">2+1+0.004208+2+1+0.004233+2+1+0.004314+2+1+0.004333+2+2+0.004348+2+1+0.004356+2+1+0.004368+2+1+0.00437+2+1+0.004377+2+1+0.004391+2+1+0.004407+2+1+0.004415+8</definedName>
    <definedName name="ZA196AF" localSheetId="1">2+1+0.004441+2+1+0.0045+2+1+0.004521+2+1+0.004554+2+1+0.004556+2+2+0.004558+2+1+0.004573+2+1+0.004598+2+2+0.0046+2+1+0.00461+2+1+0.004616+2+1+0.004645+8</definedName>
    <definedName name="ZA196AG" localSheetId="1">2+1+0.004656+2+1+0.004678+2+1+0.004681+2+1+0.004706+2+1+0.004711+2+1+0.004721+2+1+0.004767+2+1+0.004805+2+1+0.004819+2+1+0.004846+2+1+0.004849+2+1+0.004853+8</definedName>
    <definedName name="ZA196AH" localSheetId="1">2+1+0.004867+2+1+0.004874+2+1+0.004884+2+1+0.004894+2+1+0.004927+2+1+0.004934+2+1+0.005001+2+1+0.005043+2+2+0.005053+2+1+0.005072+2+1+0.005077+2+1+0.005088+8</definedName>
    <definedName name="ZA196AI" localSheetId="1">2+1+0.005118+2+1+0.005144+2+1+0.005177+2+1+0.0052+2+1+0.005208+2+1+0.005211+2+1+0.005232+2+1+0.005246+2+1+0.005267+2+1+0.005269+2+1+0.005281+2+1+0.005288+8</definedName>
    <definedName name="ZA196AJ" localSheetId="1">2+1+0.005296+2+1+0.005335+2+1+0.005339+2+1+0.005357+2+1+0.005368+2+1+0.005369+2+1+0.00539+2+1+0.005502+2+1+0.005514+2+1+0.005546+2+1+0.00555+2+1+0.005555+8</definedName>
    <definedName name="ZA196AK" localSheetId="1">2+1+0.005575+2+1+0.005577+2+1+0.00559+2+1+0.005591+2+1+0.005651+2+1+0.005662+2+1+0.00567+2+1+0.005679+2+1+0.005705+2+1+0.005781+2+1+0.005811+2+1+0.005812+8</definedName>
    <definedName name="ZA196AL" localSheetId="1">2+1+0.005824+2+1+0.005901+2+1+0.005938+2+1+0.005953+2+1+0.005954+2+1+0.005973+2+1+0.005984+2+1+0.005989+2+1+0.006024+2+1+0.006044+2+1+0.006049+2+1+0.006069+8</definedName>
    <definedName name="ZA196AM" localSheetId="1">2+1+0.006082+2+1+0.006101+2+1+0.006112+2+1+0.006131+2+1+0.00616+2+1+0.006167+2+1+0.00618+2+1+0.006186+2+1+0.006189+2+1+0.006246+2+1+0.006251+2+1+0.006264+8</definedName>
    <definedName name="ZA196AN" localSheetId="1">2+1+0.006326+2+1+0.006341+2+1+0.006342+2+1+0.00638+2+1+0.006388+2+1+0.006393+2+1+0.006426+2+1+0.006441+2+1+0.006474+2+1+0.006488+2+1+0.006504+2+1+0.006522+8</definedName>
    <definedName name="ZA196AO" localSheetId="1">2+1+0.006545+2+1+0.006572+2+1+0.006634+2+1+0.006661+2+1+0.006706+2+1+0.006738+2+1+0.006748+2+1+0.006765+2+2+0.006771+2+1+0.006806+2+1+0.006818+2+1+0.006821+8</definedName>
    <definedName name="ZA196AP" localSheetId="1">2+1+0.006864+2+1+0.006866+2+1+0.006873+2+1+0.006907+2+1+0.006955+2+1+0.006976+2+1+0.006997+2+1+0.006999+2+1+0.007035+2+1+0.007048+2+1+0.007093+2+1+0.007137+8</definedName>
    <definedName name="ZA196AQ" localSheetId="1">2+1+0.00714+2+1+0.007162+2+1+0.007269+2+1+0.00728+2+1+0.007334+2+1+0.007338+2+1+0.007392+2+1+0.007402+2+2+0.007534+2+1+0.007535+2+1+0.007543+2+1+0.007589+8</definedName>
    <definedName name="ZA196AR" localSheetId="1">2+1+0.007607+2+1+0.007611+2+1+0.007616+2+1+0.007623+2+1+0.007658+2+1+0.007671+2+1+0.007716+2+1+0.007824+2+1+0.007837+2+1+0.007873+2+2+0.007958+2+1+0.007968+8</definedName>
    <definedName name="ZA196AS" localSheetId="1">2+1+0.008069+2+1+0.008095+2+1+0.008104+2+1+0.008132+2+1+0.008139+2+1+0.00816+2+1+0.008185+2+1+0.008291+2+1+0.008306+2+1+0.008589+2+1+0.008725+2+1+0.008738+8</definedName>
    <definedName name="ZA196AT" localSheetId="1">2+1+0.008858+2+1+0.009238+2+1+0.009505+2+1+0.009512+2+1+0.00957+2+1+0.009573+2+1+0.009802+2+1+0.00987+2+1+0.009957+2+1+0.01037+2+1+0.010507+2+1+0.010586+8</definedName>
    <definedName name="ZA196AU" localSheetId="1">2+1+0.010676+2+1+0.010691+2+1+0.010756+2+1+0.011292+2+1+0.011544+2+2+0.012054+2+1+0.012077+2+1+0.012398+2+1+0.012441+2+1+0.012556+2+1+0.012804+2+1+0.013068+8</definedName>
    <definedName name="ZA196AV" localSheetId="1">2+1+0.013475+9</definedName>
    <definedName name="ZA197AA" localSheetId="1">2+1+0.00248+2+1+0.002727+2+1+0.002759+2+1+0.002859+2+1+0.002879+2+1+0.00288+2+1+0.002933+2+1+0.002935+2+1+0.002942+2+1+0.002979+2+1+0.003014+2+1+0.003123+8</definedName>
    <definedName name="ZA197AB" localSheetId="1">2+1+0.003317+2+1+0.003373+2+1+0.003413+2+1+0.003452+2+1+0.003514+2+1+0.003594+2+1+0.003674+2+1+0.003676+2+1+0.003688+2+1+0.003709+2+1+0.003714+2+1+0.003724+8</definedName>
    <definedName name="ZA197AC" localSheetId="1">2+1+0.003735+2+1+0.003744+2+1+0.003746+2+1+0.003755+2+1+0.00376+2+1+0.003764+2+1+0.003823+2+1+0.003904+2+1+0.003914+2+1+0.003963+2+1+0.003976+2+1+0.003986+8</definedName>
    <definedName name="ZA197AD" localSheetId="1">2+1+0.004017+2+1+0.004019+2+1+0.004043+2+1+0.004084+2+1+0.004089+2+1+0.004098+2+1+0.004135+2+1+0.00415+2+1+0.004151+2+1+0.00417+2+1+0.004171+2+1+0.004194+8</definedName>
    <definedName name="ZA197AE" localSheetId="1">2+1+0.004208+2+1+0.004233+2+1+0.004314+2+1+0.004333+2+2+0.004348+2+1+0.004356+2+1+0.004368+2+1+0.00437+2+1+0.004377+2+1+0.004391+2+1+0.004407+2+1+0.004415+8</definedName>
    <definedName name="ZA197AF" localSheetId="1">2+1+0.004441+2+1+0.0045+2+1+0.004521+2+1+0.004554+2+1+0.004556+2+2+0.004558+2+1+0.004573+2+1+0.004598+2+2+0.0046+2+1+0.00461+2+1+0.004616+2+1+0.004645+8</definedName>
    <definedName name="ZA197AG" localSheetId="1">2+1+0.004656+2+1+0.004678+2+1+0.004681+2+1+0.004706+2+1+0.004711+2+1+0.004721+2+1+0.004767+2+1+0.004805+2+1+0.004819+2+1+0.004846+2+1+0.004849+2+1+0.004853+8</definedName>
    <definedName name="ZA197AH" localSheetId="1">2+1+0.004867+2+1+0.004874+2+1+0.004884+2+1+0.004894+2+1+0.004927+2+1+0.004934+2+1+0.005001+2+1+0.005043+2+2+0.005053+2+1+0.005072+2+1+0.005077+2+1+0.005088+8</definedName>
    <definedName name="ZA197AI" localSheetId="1">2+1+0.005118+2+1+0.005144+2+1+0.005177+2+1+0.0052+2+1+0.005208+2+1+0.005211+2+1+0.005232+2+1+0.005246+2+1+0.005267+2+1+0.005269+2+1+0.005281+2+1+0.005288+8</definedName>
    <definedName name="ZA197AJ" localSheetId="1">2+1+0.005296+2+1+0.005335+2+1+0.005339+2+1+0.005357+2+1+0.005368+2+1+0.005369+2+1+0.00539+2+1+0.005502+2+1+0.005514+2+1+0.005546+2+1+0.00555+2+1+0.005555+8</definedName>
    <definedName name="ZA197AK" localSheetId="1">2+1+0.005575+2+1+0.005577+2+1+0.00559+2+1+0.005591+2+1+0.005651+2+1+0.005662+2+1+0.00567+2+1+0.005679+2+1+0.005705+2+1+0.005781+2+1+0.005811+2+1+0.005812+8</definedName>
    <definedName name="ZA197AL" localSheetId="1">2+1+0.005824+2+1+0.005901+2+1+0.005938+2+1+0.005953+2+1+0.005954+2+1+0.005973+2+1+0.005984+2+1+0.005989+2+1+0.006024+2+1+0.006044+2+1+0.006049+2+1+0.006069+8</definedName>
    <definedName name="ZA197AM" localSheetId="1">2+1+0.006082+2+1+0.006101+2+1+0.006112+2+1+0.006131+2+1+0.00616+2+1+0.006167+2+1+0.00618+2+1+0.006186+2+1+0.006189+2+1+0.006246+2+1+0.006251+2+1+0.006264+8</definedName>
    <definedName name="ZA197AN" localSheetId="1">2+1+0.006326+2+1+0.006341+2+1+0.006342+2+1+0.00638+2+1+0.006388+2+1+0.006393+2+1+0.006426+2+1+0.006441+2+1+0.006474+2+1+0.006488+2+1+0.006504+2+1+0.006522+8</definedName>
    <definedName name="ZA197AO" localSheetId="1">2+1+0.006545+2+1+0.006572+2+1+0.006634+2+1+0.006661+2+1+0.006706+2+1+0.006738+2+1+0.006748+2+1+0.006765+2+2+0.006771+2+1+0.006806+2+1+0.006818+2+1+0.006821+8</definedName>
    <definedName name="ZA197AP" localSheetId="1">2+1+0.006864+2+1+0.006866+2+1+0.006873+2+1+0.006907+2+1+0.006955+2+1+0.006976+2+1+0.006997+2+1+0.006999+2+1+0.007035+2+1+0.007048+2+1+0.007093+2+1+0.007137+8</definedName>
    <definedName name="ZA197AQ" localSheetId="1">2+1+0.00714+2+1+0.007162+2+1+0.007269+2+1+0.00728+2+1+0.007334+2+1+0.007338+2+1+0.007392+2+1+0.007402+2+2+0.007534+2+1+0.007535+2+1+0.007543+2+1+0.007589+8</definedName>
    <definedName name="ZA197AR" localSheetId="1">2+1+0.007607+2+1+0.007611+2+1+0.007616+2+1+0.007623+2+1+0.007658+2+1+0.007671+2+1+0.007716+2+1+0.007824+2+1+0.007837+2+1+0.007873+2+2+0.007958+2+1+0.007968+8</definedName>
    <definedName name="ZA197AS" localSheetId="1">2+1+0.008069+2+1+0.008095+2+1+0.008104+2+1+0.008132+2+1+0.008139+2+1+0.00816+2+1+0.008185+2+1+0.008291+2+1+0.008306+2+1+0.008589+2+1+0.008725+2+1+0.008738+8</definedName>
    <definedName name="ZA197AT" localSheetId="1">2+1+0.008858+2+1+0.009238+2+1+0.009505+2+1+0.009512+2+1+0.00957+2+1+0.009573+2+1+0.009802+2+1+0.00987+2+1+0.009957+2+1+0.01037+2+1+0.010507+2+1+0.010586+8</definedName>
    <definedName name="ZA197AU" localSheetId="1">2+1+0.010676+2+1+0.010691+2+1+0.010756+2+1+0.011292+2+1+0.011544+2+2+0.012054+2+1+0.012077+2+1+0.012398+2+1+0.012441+2+1+0.012556+2+1+0.012804+2+1+0.013068+8</definedName>
    <definedName name="ZA197AV" localSheetId="1">2+1+0.013475+9</definedName>
    <definedName name="ZA198AA" localSheetId="1">2+1+0.00248+2+1+0.002727+2+1+0.002759+2+1+0.002859+2+1+0.002879+2+1+0.00288+2+1+0.002933+2+1+0.002935+2+1+0.002942+2+1+0.002979+2+1+0.003014+2+1+0.003123+8</definedName>
    <definedName name="ZA198AB" localSheetId="1">2+1+0.003317+2+1+0.003373+2+1+0.003413+2+1+0.003452+2+1+0.003514+2+1+0.003594+2+1+0.003674+2+1+0.003676+2+1+0.003688+2+1+0.003709+2+1+0.003714+2+1+0.003724+8</definedName>
    <definedName name="ZA198AC" localSheetId="1">2+1+0.003735+2+1+0.003744+2+1+0.003746+2+1+0.003755+2+1+0.00376+2+1+0.003764+2+1+0.003823+2+1+0.003904+2+1+0.003914+2+1+0.003963+2+1+0.003976+2+1+0.003986+8</definedName>
    <definedName name="ZA198AD" localSheetId="1">2+1+0.004017+2+1+0.004019+2+1+0.004043+2+1+0.004084+2+1+0.004089+2+1+0.004098+2+1+0.004135+2+1+0.00415+2+1+0.004151+2+1+0.00417+2+1+0.004171+2+1+0.004194+8</definedName>
    <definedName name="ZA198AE" localSheetId="1">2+1+0.004208+2+1+0.004233+2+1+0.004314+2+1+0.004333+2+2+0.004348+2+1+0.004356+2+1+0.004368+2+1+0.00437+2+1+0.004377+2+1+0.004391+2+1+0.004407+2+1+0.004415+8</definedName>
    <definedName name="ZA198AF" localSheetId="1">2+1+0.004441+2+1+0.0045+2+1+0.004521+2+1+0.004554+2+1+0.004556+2+2+0.004558+2+1+0.004573+2+1+0.004598+2+2+0.0046+2+1+0.00461+2+1+0.004616+2+1+0.004645+8</definedName>
    <definedName name="ZA198AG" localSheetId="1">2+1+0.004656+2+1+0.004678+2+1+0.004681+2+1+0.004706+2+1+0.004711+2+1+0.004721+2+1+0.004767+2+1+0.004805+2+1+0.004819+2+1+0.004846+2+1+0.004849+2+1+0.004853+8</definedName>
    <definedName name="ZA198AH" localSheetId="1">2+1+0.004867+2+1+0.004874+2+1+0.004884+2+1+0.004894+2+1+0.004927+2+1+0.004934+2+1+0.005001+2+1+0.005043+2+2+0.005053+2+1+0.005072+2+1+0.005077+2+1+0.005088+8</definedName>
    <definedName name="ZA198AI" localSheetId="1">2+1+0.005118+2+1+0.005144+2+1+0.005177+2+1+0.0052+2+1+0.005208+2+1+0.005211+2+1+0.005232+2+1+0.005246+2+1+0.005267+2+1+0.005269+2+1+0.005281+2+1+0.005288+8</definedName>
    <definedName name="ZA198AJ" localSheetId="1">2+1+0.005296+2+1+0.005335+2+1+0.005339+2+1+0.005357+2+1+0.005368+2+1+0.005369+2+1+0.00539+2+1+0.005502+2+1+0.005514+2+1+0.005546+2+1+0.00555+2+1+0.005555+8</definedName>
    <definedName name="ZA198AK" localSheetId="1">2+1+0.005575+2+1+0.005577+2+1+0.00559+2+1+0.005591+2+1+0.005651+2+1+0.005662+2+1+0.00567+2+1+0.005679+2+1+0.005705+2+1+0.005781+2+1+0.005811+2+1+0.005812+8</definedName>
    <definedName name="ZA198AL" localSheetId="1">2+1+0.005824+2+1+0.005901+2+1+0.005938+2+1+0.005953+2+1+0.005954+2+1+0.005973+2+1+0.005984+2+1+0.005989+2+1+0.006024+2+1+0.006044+2+1+0.006049+2+1+0.006069+8</definedName>
    <definedName name="ZA198AM" localSheetId="1">2+1+0.006082+2+1+0.006101+2+1+0.006112+2+1+0.006131+2+1+0.00616+2+1+0.006167+2+1+0.00618+2+1+0.006186+2+1+0.006189+2+1+0.006246+2+1+0.006251+2+1+0.006264+8</definedName>
    <definedName name="ZA198AN" localSheetId="1">2+1+0.006326+2+1+0.006341+2+1+0.006342+2+1+0.00638+2+1+0.006388+2+1+0.006393+2+1+0.006426+2+1+0.006441+2+1+0.006474+2+1+0.006488+2+1+0.006504+2+1+0.006522+8</definedName>
    <definedName name="ZA198AO" localSheetId="1">2+1+0.006545+2+1+0.006572+2+1+0.006634+2+1+0.006661+2+1+0.006706+2+1+0.006738+2+1+0.006748+2+1+0.006765+2+2+0.006771+2+1+0.006806+2+1+0.006818+2+1+0.006821+8</definedName>
    <definedName name="ZA198AP" localSheetId="1">2+1+0.006864+2+1+0.006866+2+1+0.006873+2+1+0.006907+2+1+0.006955+2+1+0.006976+2+1+0.006997+2+1+0.006999+2+1+0.007035+2+1+0.007048+2+1+0.007093+2+1+0.007137+8</definedName>
    <definedName name="ZA198AQ" localSheetId="1">2+1+0.00714+2+1+0.007162+2+1+0.007269+2+1+0.00728+2+1+0.007334+2+1+0.007338+2+1+0.007392+2+1+0.007402+2+2+0.007534+2+1+0.007535+2+1+0.007543+2+1+0.007589+8</definedName>
    <definedName name="ZA198AR" localSheetId="1">2+1+0.007607+2+1+0.007611+2+1+0.007616+2+1+0.007623+2+1+0.007658+2+1+0.007671+2+1+0.007716+2+1+0.007824+2+1+0.007837+2+1+0.007873+2+2+0.007958+2+1+0.007968+8</definedName>
    <definedName name="ZA198AS" localSheetId="1">2+1+0.008069+2+1+0.008095+2+1+0.008104+2+1+0.008132+2+1+0.008139+2+1+0.00816+2+1+0.008185+2+1+0.008291+2+1+0.008306+2+1+0.008589+2+1+0.008725+2+1+0.008738+8</definedName>
    <definedName name="ZA198AT" localSheetId="1">2+1+0.008858+2+1+0.009238+2+1+0.009505+2+1+0.009512+2+1+0.00957+2+1+0.009573+2+1+0.009802+2+1+0.00987+2+1+0.009957+2+1+0.01037+2+1+0.010507+2+1+0.010586+8</definedName>
    <definedName name="ZA198AU" localSheetId="1">2+1+0.010676+2+1+0.010691+2+1+0.010756+2+1+0.011292+2+1+0.011544+2+2+0.012054+2+1+0.012077+2+1+0.012398+2+1+0.012441+2+1+0.012556+2+1+0.012804+2+1+0.013068+8</definedName>
    <definedName name="ZA198AV" localSheetId="1">2+1+0.013475+9</definedName>
    <definedName name="ZA199AA" localSheetId="1">2+1+0.00248+2+1+0.002727+2+1+0.002759+2+1+0.002859+2+1+0.002879+2+1+0.00288+2+1+0.002933+2+1+0.002935+2+1+0.002942+2+1+0.002979+2+1+0.003014+2+1+0.003123+8</definedName>
    <definedName name="ZA199AB" localSheetId="1">2+1+0.003317+2+1+0.003373+2+1+0.003413+2+1+0.003452+2+1+0.003514+2+1+0.003594+2+1+0.003674+2+1+0.003676+2+1+0.003688+2+1+0.003709+2+1+0.003714+2+1+0.003724+8</definedName>
    <definedName name="ZA199AC" localSheetId="1">2+1+0.003735+2+1+0.003744+2+1+0.003746+2+1+0.003755+2+1+0.00376+2+1+0.003764+2+1+0.003823+2+1+0.003904+2+1+0.003914+2+1+0.003963+2+1+0.003976+2+1+0.003986+8</definedName>
    <definedName name="ZA199AD" localSheetId="1">2+1+0.004017+2+1+0.004019+2+1+0.004043+2+1+0.004084+2+1+0.004089+2+1+0.004098+2+1+0.004135+2+1+0.00415+2+1+0.004151+2+1+0.00417+2+1+0.004171+2+1+0.004194+8</definedName>
    <definedName name="ZA199AE" localSheetId="1">2+1+0.004208+2+1+0.004233+2+1+0.004314+2+1+0.004333+2+2+0.004348+2+1+0.004356+2+1+0.004368+2+1+0.00437+2+1+0.004377+2+1+0.004391+2+1+0.004407+2+1+0.004415+8</definedName>
    <definedName name="ZA199AF" localSheetId="1">2+1+0.004441+2+1+0.0045+2+1+0.004521+2+1+0.004554+2+1+0.004556+2+2+0.004558+2+1+0.004573+2+1+0.004598+2+2+0.0046+2+1+0.00461+2+1+0.004616+2+1+0.004645+8</definedName>
    <definedName name="ZA199AG" localSheetId="1">2+1+0.004656+2+1+0.004678+2+1+0.004681+2+1+0.004706+2+1+0.004711+2+1+0.004721+2+1+0.004767+2+1+0.004805+2+1+0.004819+2+1+0.004846+2+1+0.004849+2+1+0.004853+8</definedName>
    <definedName name="ZA199AH" localSheetId="1">2+1+0.004867+2+1+0.004874+2+1+0.004884+2+1+0.004894+2+1+0.004927+2+1+0.004934+2+1+0.005001+2+1+0.005043+2+2+0.005053+2+1+0.005072+2+1+0.005077+2+1+0.005088+8</definedName>
    <definedName name="ZA199AI" localSheetId="1">2+1+0.005118+2+1+0.005144+2+1+0.005177+2+1+0.0052+2+1+0.005208+2+1+0.005211+2+1+0.005232+2+1+0.005246+2+1+0.005267+2+1+0.005269+2+1+0.005281+2+1+0.005288+8</definedName>
    <definedName name="ZA199AJ" localSheetId="1">2+1+0.005296+2+1+0.005335+2+1+0.005339+2+1+0.005357+2+1+0.005368+2+1+0.005369+2+1+0.00539+2+1+0.005502+2+1+0.005514+2+1+0.005546+2+1+0.00555+2+1+0.005555+8</definedName>
    <definedName name="ZA199AK" localSheetId="1">2+1+0.005575+2+1+0.005577+2+1+0.00559+2+1+0.005591+2+1+0.005651+2+1+0.005662+2+1+0.00567+2+1+0.005679+2+1+0.005705+2+1+0.005781+2+1+0.005811+2+1+0.005812+8</definedName>
    <definedName name="ZA199AL" localSheetId="1">2+1+0.005824+2+1+0.005901+2+1+0.005938+2+1+0.005953+2+1+0.005954+2+1+0.005973+2+1+0.005984+2+1+0.005989+2+1+0.006024+2+1+0.006044+2+1+0.006049+2+1+0.006069+8</definedName>
    <definedName name="ZA199AM" localSheetId="1">2+1+0.006082+2+1+0.006101+2+1+0.006112+2+1+0.006131+2+1+0.00616+2+1+0.006167+2+1+0.00618+2+1+0.006186+2+1+0.006189+2+1+0.006246+2+1+0.006251+2+1+0.006264+8</definedName>
    <definedName name="ZA199AN" localSheetId="1">2+1+0.006326+2+1+0.006341+2+1+0.006342+2+1+0.00638+2+1+0.006388+2+1+0.006393+2+1+0.006426+2+1+0.006441+2+1+0.006474+2+1+0.006488+2+1+0.006504+2+1+0.006522+8</definedName>
    <definedName name="ZA199AO" localSheetId="1">2+1+0.006545+2+1+0.006572+2+1+0.006634+2+1+0.006661+2+1+0.006706+2+1+0.006738+2+1+0.006748+2+1+0.006765+2+2+0.006771+2+1+0.006806+2+1+0.006818+2+1+0.006821+8</definedName>
    <definedName name="ZA199AP" localSheetId="1">2+1+0.006864+2+1+0.006866+2+1+0.006873+2+1+0.006907+2+1+0.006955+2+1+0.006976+2+1+0.006997+2+1+0.006999+2+1+0.007035+2+1+0.007048+2+1+0.007093+2+1+0.007137+8</definedName>
    <definedName name="ZA199AQ" localSheetId="1">2+1+0.00714+2+1+0.007162+2+1+0.007269+2+1+0.00728+2+1+0.007334+2+1+0.007338+2+1+0.007392+2+1+0.007402+2+2+0.007534+2+1+0.007535+2+1+0.007543+2+1+0.007589+8</definedName>
    <definedName name="ZA199AR" localSheetId="1">2+1+0.007607+2+1+0.007611+2+1+0.007616+2+1+0.007623+2+1+0.007658+2+1+0.007671+2+1+0.007716+2+1+0.007824+2+1+0.007837+2+1+0.007873+2+2+0.007958+2+1+0.007968+8</definedName>
    <definedName name="ZA199AS" localSheetId="1">2+1+0.008069+2+1+0.008095+2+1+0.008104+2+1+0.008132+2+1+0.008139+2+1+0.00816+2+1+0.008185+2+1+0.008291+2+1+0.008306+2+1+0.008589+2+1+0.008725+2+1+0.008738+8</definedName>
    <definedName name="ZA199AT" localSheetId="1">2+1+0.008858+2+1+0.009238+2+1+0.009505+2+1+0.009512+2+1+0.00957+2+1+0.009573+2+1+0.009802+2+1+0.00987+2+1+0.009957+2+1+0.01037+2+1+0.010507+2+1+0.010586+8</definedName>
    <definedName name="ZA199AU" localSheetId="1">2+1+0.010676+2+1+0.010691+2+1+0.010756+2+1+0.011292+2+1+0.011544+2+2+0.012054+2+1+0.012077+2+1+0.012398+2+1+0.012441+2+1+0.012556+2+1+0.012804+2+1+0.013068+8</definedName>
    <definedName name="ZA199AV" localSheetId="1">2+1+0.013475+9</definedName>
    <definedName name="ZA200AA" localSheetId="1">2+1+0.00248+2+1+0.002727+2+1+0.002759+2+1+0.002859+2+1+0.002879+2+1+0.00288+2+1+0.002933+2+1+0.002935+2+1+0.002942+2+1+0.002979+2+1+0.003014+2+1+0.003123+8</definedName>
    <definedName name="ZA200AB" localSheetId="1">2+1+0.003317+2+1+0.003373+2+1+0.003413+2+1+0.003452+2+1+0.003514+2+1+0.003594+2+1+0.003674+2+1+0.003676+2+1+0.003688+2+1+0.003709+2+1+0.003714+2+1+0.003724+8</definedName>
    <definedName name="ZA200AC" localSheetId="1">2+1+0.003735+2+1+0.003744+2+1+0.003746+2+1+0.003755+2+1+0.00376+2+1+0.003764+2+1+0.003823+2+1+0.003904+2+1+0.003914+2+1+0.003963+2+1+0.003976+2+1+0.003986+8</definedName>
    <definedName name="ZA200AD" localSheetId="1">2+1+0.004017+2+1+0.004019+2+1+0.004043+2+1+0.004084+2+1+0.004089+2+1+0.004098+2+1+0.004135+2+1+0.00415+2+1+0.004151+2+1+0.00417+2+1+0.004171+2+1+0.004194+8</definedName>
    <definedName name="ZA200AE" localSheetId="1">2+1+0.004208+2+1+0.004233+2+1+0.004314+2+1+0.004333+2+2+0.004348+2+1+0.004356+2+1+0.004368+2+1+0.00437+2+1+0.004377+2+1+0.004391+2+1+0.004407+2+1+0.004415+8</definedName>
    <definedName name="ZA200AF" localSheetId="1">2+1+0.004441+2+1+0.0045+2+1+0.004521+2+1+0.004554+2+1+0.004556+2+2+0.004558+2+1+0.004573+2+1+0.004598+2+2+0.0046+2+1+0.00461+2+1+0.004616+2+1+0.004645+8</definedName>
    <definedName name="ZA200AG" localSheetId="1">2+1+0.004656+2+1+0.004678+2+1+0.004681+2+1+0.004706+2+1+0.004711+2+1+0.004721+2+1+0.004767+2+1+0.004805+2+1+0.004819+2+1+0.004846+2+1+0.004849+2+1+0.004853+8</definedName>
    <definedName name="ZA200AH" localSheetId="1">2+1+0.004867+2+1+0.004874+2+1+0.004884+2+1+0.004894+2+1+0.004927+2+1+0.004934+2+1+0.005001+2+1+0.005043+2+2+0.005053+2+1+0.005072+2+1+0.005077+2+1+0.005088+8</definedName>
    <definedName name="ZA200AI" localSheetId="1">2+1+0.005118+2+1+0.005144+2+1+0.005177+2+1+0.0052+2+1+0.005208+2+1+0.005211+2+1+0.005232+2+1+0.005246+2+1+0.005267+2+1+0.005269+2+1+0.005281+2+1+0.005288+8</definedName>
    <definedName name="ZA200AJ" localSheetId="1">2+1+0.005296+2+1+0.005335+2+1+0.005339+2+1+0.005357+2+1+0.005368+2+1+0.005369+2+1+0.00539+2+1+0.005502+2+1+0.005514+2+1+0.005546+2+1+0.00555+2+1+0.005555+8</definedName>
    <definedName name="ZA200AK" localSheetId="1">2+1+0.005575+2+1+0.005577+2+1+0.00559+2+1+0.005591+2+1+0.005651+2+1+0.005662+2+1+0.00567+2+1+0.005679+2+1+0.005705+2+1+0.005781+2+1+0.005811+2+1+0.005812+8</definedName>
    <definedName name="ZA200AL" localSheetId="1">2+1+0.005824+2+1+0.005901+2+1+0.005938+2+1+0.005953+2+1+0.005954+2+1+0.005973+2+1+0.005984+2+1+0.005989+2+1+0.006024+2+1+0.006044+2+1+0.006049+2+1+0.006069+8</definedName>
    <definedName name="ZA200AM" localSheetId="1">2+1+0.006082+2+1+0.006101+2+1+0.006112+2+1+0.006131+2+1+0.00616+2+1+0.006167+2+1+0.00618+2+1+0.006186+2+1+0.006189+2+1+0.006246+2+1+0.006251+2+1+0.006264+8</definedName>
    <definedName name="ZA200AN" localSheetId="1">2+1+0.006326+2+1+0.006341+2+1+0.006342+2+1+0.00638+2+1+0.006388+2+1+0.006393+2+1+0.006426+2+1+0.006441+2+1+0.006474+2+1+0.006488+2+1+0.006504+2+1+0.006522+8</definedName>
    <definedName name="ZA200AO" localSheetId="1">2+1+0.006545+2+1+0.006572+2+1+0.006634+2+1+0.006661+2+1+0.006706+2+1+0.006738+2+1+0.006748+2+1+0.006765+2+2+0.006771+2+1+0.006806+2+1+0.006818+2+1+0.006821+8</definedName>
    <definedName name="ZA200AP" localSheetId="1">2+1+0.006864+2+1+0.006866+2+1+0.006873+2+1+0.006907+2+1+0.006955+2+1+0.006976+2+1+0.006997+2+1+0.006999+2+1+0.007035+2+1+0.007048+2+1+0.007093+2+1+0.007137+8</definedName>
    <definedName name="ZA200AQ" localSheetId="1">2+1+0.00714+2+1+0.007162+2+1+0.007269+2+1+0.00728+2+1+0.007334+2+1+0.007338+2+1+0.007392+2+1+0.007402+2+2+0.007534+2+1+0.007535+2+1+0.007543+2+1+0.007589+8</definedName>
    <definedName name="ZA200AR" localSheetId="1">2+1+0.007607+2+1+0.007611+2+1+0.007616+2+1+0.007623+2+1+0.007658+2+1+0.007671+2+1+0.007716+2+1+0.007824+2+1+0.007837+2+1+0.007873+2+2+0.007958+2+1+0.007968+8</definedName>
    <definedName name="ZA200AS" localSheetId="1">2+1+0.008069+2+1+0.008095+2+1+0.008104+2+1+0.008132+2+1+0.008139+2+1+0.00816+2+1+0.008185+2+1+0.008291+2+1+0.008306+2+1+0.008589+2+1+0.008725+2+1+0.008738+8</definedName>
    <definedName name="ZA200AT" localSheetId="1">2+1+0.008858+2+1+0.009238+2+1+0.009505+2+1+0.009512+2+1+0.00957+2+1+0.009573+2+1+0.009802+2+1+0.00987+2+1+0.009957+2+1+0.01037+2+1+0.010507+2+1+0.010586+8</definedName>
    <definedName name="ZA200AU" localSheetId="1">2+1+0.010676+2+1+0.010691+2+1+0.010756+2+1+0.011292+2+1+0.011544+2+2+0.012054+2+1+0.012077+2+1+0.012398+2+1+0.012441+2+1+0.012556+2+1+0.012804+2+1+0.013068+8</definedName>
    <definedName name="ZA200AV" localSheetId="1">2+1+0.013475+9</definedName>
    <definedName name="ZA201AA" localSheetId="1">2+1+0.00248+2+1+0.002727+2+1+0.002759+2+1+0.002859+2+1+0.002879+2+1+0.00288+2+1+0.002933+2+1+0.002935+2+1+0.002942+2+1+0.002979+2+1+0.003014+2+1+0.003123+8</definedName>
    <definedName name="ZA201AB" localSheetId="1">2+1+0.003317+2+1+0.003373+2+1+0.003413+2+1+0.003452+2+1+0.003514+2+1+0.003594+2+1+0.003674+2+1+0.003676+2+1+0.003688+2+1+0.003709+2+1+0.003714+2+1+0.003724+8</definedName>
    <definedName name="ZA201AC" localSheetId="1">2+1+0.003735+2+1+0.003744+2+1+0.003746+2+1+0.003755+2+1+0.00376+2+1+0.003764+2+1+0.003823+2+1+0.003904+2+1+0.003914+2+1+0.003963+2+1+0.003976+2+1+0.003986+8</definedName>
    <definedName name="ZA201AD" localSheetId="1">2+1+0.004017+2+1+0.004019+2+1+0.004043+2+1+0.004084+2+1+0.004089+2+1+0.004098+2+1+0.004135+2+1+0.00415+2+1+0.004151+2+1+0.00417+2+1+0.004171+2+1+0.004194+8</definedName>
    <definedName name="ZA201AE" localSheetId="1">2+1+0.004208+2+1+0.004233+2+1+0.004314+2+1+0.004333+2+2+0.004348+2+1+0.004356+2+1+0.004368+2+1+0.00437+2+1+0.004377+2+1+0.004391+2+1+0.004407+2+1+0.004415+8</definedName>
    <definedName name="ZA201AF" localSheetId="1">2+1+0.004441+2+1+0.0045+2+1+0.004521+2+1+0.004554+2+1+0.004556+2+2+0.004558+2+1+0.004573+2+1+0.004598+2+2+0.0046+2+1+0.00461+2+1+0.004616+2+1+0.004645+8</definedName>
    <definedName name="ZA201AG" localSheetId="1">2+1+0.004656+2+1+0.004678+2+1+0.004681+2+1+0.004706+2+1+0.004711+2+1+0.004721+2+1+0.004767+2+1+0.004805+2+1+0.004819+2+1+0.004846+2+1+0.004849+2+1+0.004853+8</definedName>
    <definedName name="ZA201AH" localSheetId="1">2+1+0.004867+2+1+0.004874+2+1+0.004884+2+1+0.004894+2+1+0.004927+2+1+0.004934+2+1+0.005001+2+1+0.005043+2+2+0.005053+2+1+0.005072+2+1+0.005077+2+1+0.005088+8</definedName>
    <definedName name="ZA201AI" localSheetId="1">2+1+0.005118+2+1+0.005144+2+1+0.005177+2+1+0.0052+2+1+0.005208+2+1+0.005211+2+1+0.005232+2+1+0.005246+2+1+0.005267+2+1+0.005269+2+1+0.005281+2+1+0.005288+8</definedName>
    <definedName name="ZA201AJ" localSheetId="1">2+1+0.005296+2+1+0.005335+2+1+0.005339+2+1+0.005357+2+1+0.005368+2+1+0.005369+2+1+0.00539+2+1+0.005502+2+1+0.005514+2+1+0.005546+2+1+0.00555+2+1+0.005555+8</definedName>
    <definedName name="ZA201AK" localSheetId="1">2+1+0.005575+2+1+0.005577+2+1+0.00559+2+1+0.005591+2+1+0.005651+2+1+0.005662+2+1+0.00567+2+1+0.005679+2+1+0.005705+2+1+0.005781+2+1+0.005811+2+1+0.005812+8</definedName>
    <definedName name="ZA201AL" localSheetId="1">2+1+0.005824+2+1+0.005901+2+1+0.005938+2+1+0.005953+2+1+0.005954+2+1+0.005973+2+1+0.005984+2+1+0.005989+2+1+0.006024+2+1+0.006044+2+1+0.006049+2+1+0.006069+8</definedName>
    <definedName name="ZA201AM" localSheetId="1">2+1+0.006082+2+1+0.006101+2+1+0.006112+2+1+0.006131+2+1+0.00616+2+1+0.006167+2+1+0.00618+2+1+0.006186+2+1+0.006189+2+1+0.006246+2+1+0.006251+2+1+0.006264+8</definedName>
    <definedName name="ZA201AN" localSheetId="1">2+1+0.006326+2+1+0.006341+2+1+0.006342+2+1+0.00638+2+1+0.006388+2+1+0.006393+2+1+0.006426+2+1+0.006441+2+1+0.006474+2+1+0.006488+2+1+0.006504+2+1+0.006522+8</definedName>
    <definedName name="ZA201AO" localSheetId="1">2+1+0.006545+2+1+0.006572+2+1+0.006634+2+1+0.006661+2+1+0.006706+2+1+0.006738+2+1+0.006748+2+1+0.006765+2+2+0.006771+2+1+0.006806+2+1+0.006818+2+1+0.006821+8</definedName>
    <definedName name="ZA201AP" localSheetId="1">2+1+0.006864+2+1+0.006866+2+1+0.006873+2+1+0.006907+2+1+0.006955+2+1+0.006976+2+1+0.006997+2+1+0.006999+2+1+0.007035+2+1+0.007048+2+1+0.007093+2+1+0.007137+8</definedName>
    <definedName name="ZA201AQ" localSheetId="1">2+1+0.00714+2+1+0.007162+2+1+0.007269+2+1+0.00728+2+1+0.007334+2+1+0.007338+2+1+0.007392+2+1+0.007402+2+2+0.007534+2+1+0.007535+2+1+0.007543+2+1+0.007589+8</definedName>
    <definedName name="ZA201AR" localSheetId="1">2+1+0.007607+2+1+0.007611+2+1+0.007616+2+1+0.007623+2+1+0.007658+2+1+0.007671+2+1+0.007716+2+1+0.007824+2+1+0.007837+2+1+0.007873+2+2+0.007958+2+1+0.007968+8</definedName>
    <definedName name="ZA201AS" localSheetId="1">2+1+0.008069+2+1+0.008095+2+1+0.008104+2+1+0.008132+2+1+0.008139+2+1+0.00816+2+1+0.008185+2+1+0.008291+2+1+0.008306+2+1+0.008589+2+1+0.008725+2+1+0.008738+8</definedName>
    <definedName name="ZA201AT" localSheetId="1">2+1+0.008858+2+1+0.009238+2+1+0.009505+2+1+0.009512+2+1+0.00957+2+1+0.009573+2+1+0.009802+2+1+0.00987+2+1+0.009957+2+1+0.01037+2+1+0.010507+2+1+0.010586+8</definedName>
    <definedName name="ZA201AU" localSheetId="1">2+1+0.010676+2+1+0.010691+2+1+0.010756+2+1+0.011292+2+1+0.011544+2+2+0.012054+2+1+0.012077+2+1+0.012398+2+1+0.012441+2+1+0.012556+2+1+0.012804+2+1+0.013068+8</definedName>
    <definedName name="ZA201AV" localSheetId="1">2+1+0.013475+9</definedName>
    <definedName name="ZA202AA" localSheetId="1">2+1+0.00248+2+1+0.002727+2+1+0.002759+2+1+0.002859+2+1+0.002879+2+1+0.00288+2+1+0.002933+2+1+0.002935+2+1+0.002942+2+1+0.002979+2+1+0.003014+2+1+0.003123+8</definedName>
    <definedName name="ZA202AB" localSheetId="1">2+1+0.003317+2+1+0.003373+2+1+0.003413+2+1+0.003452+2+1+0.003514+2+1+0.003594+2+1+0.003674+2+1+0.003676+2+1+0.003688+2+1+0.003709+2+1+0.003714+2+1+0.003724+8</definedName>
    <definedName name="ZA202AC" localSheetId="1">2+1+0.003735+2+1+0.003744+2+1+0.003746+2+1+0.003755+2+1+0.00376+2+1+0.003764+2+1+0.003823+2+1+0.003904+2+1+0.003914+2+1+0.003963+2+1+0.003976+2+1+0.003986+8</definedName>
    <definedName name="ZA202AD" localSheetId="1">2+1+0.004017+2+1+0.004019+2+1+0.004043+2+1+0.004084+2+1+0.004089+2+1+0.004098+2+1+0.004135+2+1+0.00415+2+1+0.004151+2+1+0.00417+2+1+0.004171+2+1+0.004194+8</definedName>
    <definedName name="ZA202AE" localSheetId="1">2+1+0.004208+2+1+0.004233+2+1+0.004314+2+1+0.004333+2+2+0.004348+2+1+0.004356+2+1+0.004368+2+1+0.00437+2+1+0.004377+2+1+0.004391+2+1+0.004407+2+1+0.004415+8</definedName>
    <definedName name="ZA202AF" localSheetId="1">2+1+0.004441+2+1+0.0045+2+1+0.004521+2+1+0.004554+2+1+0.004556+2+2+0.004558+2+1+0.004573+2+1+0.004598+2+2+0.0046+2+1+0.00461+2+1+0.004616+2+1+0.004645+8</definedName>
    <definedName name="ZA202AG" localSheetId="1">2+1+0.004656+2+1+0.004678+2+1+0.004681+2+1+0.004706+2+1+0.004711+2+1+0.004721+2+1+0.004767+2+1+0.004805+2+1+0.004819+2+1+0.004846+2+1+0.004849+2+1+0.004853+8</definedName>
    <definedName name="ZA202AH" localSheetId="1">2+1+0.004867+2+1+0.004874+2+1+0.004884+2+1+0.004894+2+1+0.004927+2+1+0.004934+2+1+0.005001+2+1+0.005043+2+2+0.005053+2+1+0.005072+2+1+0.005077+2+1+0.005088+8</definedName>
    <definedName name="ZA202AI" localSheetId="1">2+1+0.005118+2+1+0.005144+2+1+0.005177+2+1+0.0052+2+1+0.005208+2+1+0.005211+2+1+0.005232+2+1+0.005246+2+1+0.005267+2+1+0.005269+2+1+0.005281+2+1+0.005288+8</definedName>
    <definedName name="ZA202AJ" localSheetId="1">2+1+0.005296+2+1+0.005335+2+1+0.005339+2+1+0.005357+2+1+0.005368+2+1+0.005369+2+1+0.00539+2+1+0.005502+2+1+0.005514+2+1+0.005546+2+1+0.00555+2+1+0.005555+8</definedName>
    <definedName name="ZA202AK" localSheetId="1">2+1+0.005575+2+1+0.005577+2+1+0.00559+2+1+0.005591+2+1+0.005651+2+1+0.005662+2+1+0.00567+2+1+0.005679+2+1+0.005705+2+1+0.005781+2+1+0.005811+2+1+0.005812+8</definedName>
    <definedName name="ZA202AL" localSheetId="1">2+1+0.005824+2+1+0.005901+2+1+0.005938+2+1+0.005953+2+1+0.005954+2+1+0.005973+2+1+0.005984+2+1+0.005989+2+1+0.006024+2+1+0.006044+2+1+0.006049+2+1+0.006069+8</definedName>
    <definedName name="ZA202AM" localSheetId="1">2+1+0.006082+2+1+0.006101+2+1+0.006112+2+1+0.006131+2+1+0.00616+2+1+0.006167+2+1+0.00618+2+1+0.006186+2+1+0.006189+2+1+0.006246+2+1+0.006251+2+1+0.006264+8</definedName>
    <definedName name="ZA202AN" localSheetId="1">2+1+0.006326+2+1+0.006341+2+1+0.006342+2+1+0.00638+2+1+0.006388+2+1+0.006393+2+1+0.006426+2+1+0.006441+2+1+0.006474+2+1+0.006488+2+1+0.006504+2+1+0.006522+8</definedName>
    <definedName name="ZA202AO" localSheetId="1">2+1+0.006545+2+1+0.006572+2+1+0.006634+2+1+0.006661+2+1+0.006706+2+1+0.006738+2+1+0.006748+2+1+0.006765+2+2+0.006771+2+1+0.006806+2+1+0.006818+2+1+0.006821+8</definedName>
    <definedName name="ZA202AP" localSheetId="1">2+1+0.006864+2+1+0.006866+2+1+0.006873+2+1+0.006907+2+1+0.006955+2+1+0.006976+2+1+0.006997+2+1+0.006999+2+1+0.007035+2+1+0.007048+2+1+0.007093+2+1+0.007137+8</definedName>
    <definedName name="ZA202AQ" localSheetId="1">2+1+0.00714+2+1+0.007162+2+1+0.007269+2+1+0.00728+2+1+0.007334+2+1+0.007338+2+1+0.007392+2+1+0.007402+2+2+0.007534+2+1+0.007535+2+1+0.007543+2+1+0.007589+8</definedName>
    <definedName name="ZA202AR" localSheetId="1">2+1+0.007607+2+1+0.007611+2+1+0.007616+2+1+0.007623+2+1+0.007658+2+1+0.007671+2+1+0.007716+2+1+0.007824+2+1+0.007837+2+1+0.007873+2+2+0.007958+2+1+0.007968+8</definedName>
    <definedName name="ZA202AS" localSheetId="1">2+1+0.008069+2+1+0.008095+2+1+0.008104+2+1+0.008132+2+1+0.008139+2+1+0.00816+2+1+0.008185+2+1+0.008291+2+1+0.008306+2+1+0.008589+2+1+0.008725+2+1+0.008738+8</definedName>
    <definedName name="ZA202AT" localSheetId="1">2+1+0.008858+2+1+0.009238+2+1+0.009505+2+1+0.009512+2+1+0.00957+2+1+0.009573+2+1+0.009802+2+1+0.00987+2+1+0.009957+2+1+0.01037+2+1+0.010507+2+1+0.010586+8</definedName>
    <definedName name="ZA202AU" localSheetId="1">2+1+0.010676+2+1+0.010691+2+1+0.010756+2+1+0.011292+2+1+0.011544+2+2+0.012054+2+1+0.012077+2+1+0.012398+2+1+0.012441+2+1+0.012556+2+1+0.012804+2+1+0.013068+8</definedName>
    <definedName name="ZA202AV" localSheetId="1">2+1+0.013475+9</definedName>
    <definedName name="ZA203AA" localSheetId="1">2+1+0.00248+2+1+0.002727+2+1+0.002759+2+1+0.002859+2+1+0.002879+2+1+0.00288+2+1+0.002933+2+1+0.002935+2+1+0.002942+2+1+0.002979+2+1+0.003014+2+1+0.003123+8</definedName>
    <definedName name="ZA203AB" localSheetId="1">2+1+0.003317+2+1+0.003373+2+1+0.003413+2+1+0.003452+2+1+0.003514+2+1+0.003594+2+1+0.003674+2+1+0.003676+2+1+0.003688+2+1+0.003709+2+1+0.003714+2+1+0.003724+8</definedName>
    <definedName name="ZA203AC" localSheetId="1">2+1+0.003735+2+1+0.003744+2+1+0.003746+2+1+0.003755+2+1+0.00376+2+1+0.003764+2+1+0.003823+2+1+0.003904+2+1+0.003914+2+1+0.003963+2+1+0.003976+2+1+0.003986+8</definedName>
    <definedName name="ZA203AD" localSheetId="1">2+1+0.004017+2+1+0.004019+2+1+0.004043+2+1+0.004084+2+1+0.004089+2+1+0.004098+2+1+0.004135+2+1+0.00415+2+1+0.004151+2+1+0.00417+2+1+0.004171+2+1+0.004194+8</definedName>
    <definedName name="ZA203AE" localSheetId="1">2+1+0.004208+2+1+0.004233+2+1+0.004314+2+1+0.004333+2+2+0.004348+2+1+0.004356+2+1+0.004368+2+1+0.00437+2+1+0.004377+2+1+0.004391+2+1+0.004407+2+1+0.004415+8</definedName>
    <definedName name="ZA203AF" localSheetId="1">2+1+0.004441+2+1+0.0045+2+1+0.004521+2+1+0.004554+2+1+0.004556+2+2+0.004558+2+1+0.004573+2+1+0.004598+2+2+0.0046+2+1+0.00461+2+1+0.004616+2+1+0.004645+8</definedName>
    <definedName name="ZA203AG" localSheetId="1">2+1+0.004656+2+1+0.004678+2+1+0.004681+2+1+0.004706+2+1+0.004711+2+1+0.004721+2+1+0.004767+2+1+0.004805+2+1+0.004819+2+1+0.004846+2+1+0.004849+2+1+0.004853+8</definedName>
    <definedName name="ZA203AH" localSheetId="1">2+1+0.004867+2+1+0.004874+2+1+0.004884+2+1+0.004894+2+1+0.004927+2+1+0.004934+2+1+0.005001+2+1+0.005043+2+2+0.005053+2+1+0.005072+2+1+0.005077+2+1+0.005088+8</definedName>
    <definedName name="ZA203AI" localSheetId="1">2+1+0.005118+2+1+0.005144+2+1+0.005177+2+1+0.0052+2+1+0.005208+2+1+0.005211+2+1+0.005232+2+1+0.005246+2+1+0.005267+2+1+0.005269+2+1+0.005281+2+1+0.005288+8</definedName>
    <definedName name="ZA203AJ" localSheetId="1">2+1+0.005296+2+1+0.005335+2+1+0.005339+2+1+0.005357+2+1+0.005368+2+1+0.005369+2+1+0.00539+2+1+0.005502+2+1+0.005514+2+1+0.005546+2+1+0.00555+2+1+0.005555+8</definedName>
    <definedName name="ZA203AK" localSheetId="1">2+1+0.005575+2+1+0.005577+2+1+0.00559+2+1+0.005591+2+1+0.005651+2+1+0.005662+2+1+0.00567+2+1+0.005679+2+1+0.005705+2+1+0.005781+2+1+0.005811+2+1+0.005812+8</definedName>
    <definedName name="ZA203AL" localSheetId="1">2+1+0.005824+2+1+0.005901+2+1+0.005938+2+1+0.005953+2+1+0.005954+2+1+0.005973+2+1+0.005984+2+1+0.005989+2+1+0.006024+2+1+0.006044+2+1+0.006049+2+1+0.006069+8</definedName>
    <definedName name="ZA203AM" localSheetId="1">2+1+0.006082+2+1+0.006101+2+1+0.006112+2+1+0.006131+2+1+0.00616+2+1+0.006167+2+1+0.00618+2+1+0.006186+2+1+0.006189+2+1+0.006246+2+1+0.006251+2+1+0.006264+8</definedName>
    <definedName name="ZA203AN" localSheetId="1">2+1+0.006326+2+1+0.006341+2+1+0.006342+2+1+0.00638+2+1+0.006388+2+1+0.006393+2+1+0.006426+2+1+0.006441+2+1+0.006474+2+1+0.006488+2+1+0.006504+2+1+0.006522+8</definedName>
    <definedName name="ZA203AO" localSheetId="1">2+1+0.006545+2+1+0.006572+2+1+0.006634+2+1+0.006661+2+1+0.006706+2+1+0.006738+2+1+0.006748+2+1+0.006765+2+2+0.006771+2+1+0.006806+2+1+0.006818+2+1+0.006821+8</definedName>
    <definedName name="ZA203AP" localSheetId="1">2+1+0.006864+2+1+0.006866+2+1+0.006873+2+1+0.006907+2+1+0.006955+2+1+0.006976+2+1+0.006997+2+1+0.006999+2+1+0.007035+2+1+0.007048+2+1+0.007093+2+1+0.007137+8</definedName>
    <definedName name="ZA203AQ" localSheetId="1">2+1+0.00714+2+1+0.007162+2+1+0.007269+2+1+0.00728+2+1+0.007334+2+1+0.007338+2+1+0.007392+2+1+0.007402+2+2+0.007534+2+1+0.007535+2+1+0.007543+2+1+0.007589+8</definedName>
    <definedName name="ZA203AR" localSheetId="1">2+1+0.007607+2+1+0.007611+2+1+0.007616+2+1+0.007623+2+1+0.007658+2+1+0.007671+2+1+0.007716+2+1+0.007824+2+1+0.007837+2+1+0.007873+2+2+0.007958+2+1+0.007968+8</definedName>
    <definedName name="ZA203AS" localSheetId="1">2+1+0.008069+2+1+0.008095+2+1+0.008104+2+1+0.008132+2+1+0.008139+2+1+0.00816+2+1+0.008185+2+1+0.008291+2+1+0.008306+2+1+0.008589+2+1+0.008725+2+1+0.008738+8</definedName>
    <definedName name="ZA203AT" localSheetId="1">2+1+0.008858+2+1+0.009238+2+1+0.009505+2+1+0.009512+2+1+0.00957+2+1+0.009573+2+1+0.009802+2+1+0.00987+2+1+0.009957+2+1+0.01037+2+1+0.010507+2+1+0.010586+8</definedName>
    <definedName name="ZA203AU" localSheetId="1">2+1+0.010676+2+1+0.010691+2+1+0.010756+2+1+0.011292+2+1+0.011544+2+2+0.012054+2+1+0.012077+2+1+0.012398+2+1+0.012441+2+1+0.012556+2+1+0.012804+2+1+0.013068+8</definedName>
    <definedName name="ZA203AV" localSheetId="1">2+1+0.013475+9</definedName>
    <definedName name="ZA204AA" localSheetId="1">2+1+0.00248+2+1+0.002727+2+1+0.002759+2+1+0.002859+2+1+0.002879+2+1+0.00288+2+1+0.002933+2+1+0.002935+2+1+0.002942+2+1+0.002979+2+1+0.003014+2+1+0.003123+8</definedName>
    <definedName name="ZA204AB" localSheetId="1">2+1+0.003317+2+1+0.003373+2+1+0.003413+2+1+0.003452+2+1+0.003514+2+1+0.003594+2+1+0.003674+2+1+0.003676+2+1+0.003688+2+1+0.003709+2+1+0.003714+2+1+0.003724+8</definedName>
    <definedName name="ZA204AC" localSheetId="1">2+1+0.003735+2+1+0.003744+2+1+0.003746+2+1+0.003755+2+1+0.00376+2+1+0.003764+2+1+0.003823+2+1+0.003904+2+1+0.003914+2+1+0.003963+2+1+0.003976+2+1+0.003986+8</definedName>
    <definedName name="ZA204AD" localSheetId="1">2+1+0.004017+2+1+0.004019+2+1+0.004043+2+1+0.004084+2+1+0.004089+2+1+0.004098+2+1+0.004135+2+1+0.00415+2+1+0.004151+2+1+0.00417+2+1+0.004171+2+1+0.004194+8</definedName>
    <definedName name="ZA204AE" localSheetId="1">2+1+0.004208+2+1+0.004233+2+1+0.004314+2+1+0.004333+2+2+0.004348+2+1+0.004356+2+1+0.004368+2+1+0.00437+2+1+0.004377+2+1+0.004391+2+1+0.004407+2+1+0.004415+8</definedName>
    <definedName name="ZA204AF" localSheetId="1">2+1+0.004441+2+1+0.0045+2+1+0.004521+2+1+0.004554+2+1+0.004556+2+2+0.004558+2+1+0.004573+2+1+0.004598+2+2+0.0046+2+1+0.00461+2+1+0.004616+2+1+0.004645+8</definedName>
    <definedName name="ZA204AG" localSheetId="1">2+1+0.004656+2+1+0.004678+2+1+0.004681+2+1+0.004706+2+1+0.004711+2+1+0.004721+2+1+0.004767+2+1+0.004805+2+1+0.004819+2+1+0.004846+2+1+0.004849+2+1+0.004853+8</definedName>
    <definedName name="ZA204AH" localSheetId="1">2+1+0.004867+2+1+0.004874+2+1+0.004884+2+1+0.004894+2+1+0.004927+2+1+0.004934+2+1+0.005001+2+1+0.005043+2+2+0.005053+2+1+0.005072+2+1+0.005077+2+1+0.005088+8</definedName>
    <definedName name="ZA204AI" localSheetId="1">2+1+0.005118+2+1+0.005144+2+1+0.005177+2+1+0.0052+2+1+0.005208+2+1+0.005211+2+1+0.005232+2+1+0.005246+2+1+0.005267+2+1+0.005269+2+1+0.005281+2+1+0.005288+8</definedName>
    <definedName name="ZA204AJ" localSheetId="1">2+1+0.005296+2+1+0.005335+2+1+0.005339+2+1+0.005357+2+1+0.005368+2+1+0.005369+2+1+0.00539+2+1+0.005502+2+1+0.005514+2+1+0.005546+2+1+0.00555+2+1+0.005555+8</definedName>
    <definedName name="ZA204AK" localSheetId="1">2+1+0.005575+2+1+0.005577+2+1+0.00559+2+1+0.005591+2+1+0.005651+2+1+0.005662+2+1+0.00567+2+1+0.005679+2+1+0.005705+2+1+0.005781+2+1+0.005811+2+1+0.005812+8</definedName>
    <definedName name="ZA204AL" localSheetId="1">2+1+0.005824+2+1+0.005901+2+1+0.005938+2+1+0.005953+2+1+0.005954+2+1+0.005973+2+1+0.005984+2+1+0.005989+2+1+0.006024+2+1+0.006044+2+1+0.006049+2+1+0.006069+8</definedName>
    <definedName name="ZA204AM" localSheetId="1">2+1+0.006082+2+1+0.006101+2+1+0.006112+2+1+0.006131+2+1+0.00616+2+1+0.006167+2+1+0.00618+2+1+0.006186+2+1+0.006189+2+1+0.006246+2+1+0.006251+2+1+0.006264+8</definedName>
    <definedName name="ZA204AN" localSheetId="1">2+1+0.006326+2+1+0.006341+2+1+0.006342+2+1+0.00638+2+1+0.006388+2+1+0.006393+2+1+0.006426+2+1+0.006441+2+1+0.006474+2+1+0.006488+2+1+0.006504+2+1+0.006522+8</definedName>
    <definedName name="ZA204AO" localSheetId="1">2+1+0.006545+2+1+0.006572+2+1+0.006634+2+1+0.006661+2+1+0.006706+2+1+0.006738+2+1+0.006748+2+1+0.006765+2+2+0.006771+2+1+0.006806+2+1+0.006818+2+1+0.006821+8</definedName>
    <definedName name="ZA204AP" localSheetId="1">2+1+0.006864+2+1+0.006866+2+1+0.006873+2+1+0.006907+2+1+0.006955+2+1+0.006976+2+1+0.006997+2+1+0.006999+2+1+0.007035+2+1+0.007048+2+1+0.007093+2+1+0.007137+8</definedName>
    <definedName name="ZA204AQ" localSheetId="1">2+1+0.00714+2+1+0.007162+2+1+0.007269+2+1+0.00728+2+1+0.007334+2+1+0.007338+2+1+0.007392+2+1+0.007402+2+2+0.007534+2+1+0.007535+2+1+0.007543+2+1+0.007589+8</definedName>
    <definedName name="ZA204AR" localSheetId="1">2+1+0.007607+2+1+0.007611+2+1+0.007616+2+1+0.007623+2+1+0.007658+2+1+0.007671+2+1+0.007716+2+1+0.007824+2+1+0.007837+2+1+0.007873+2+2+0.007958+2+1+0.007968+8</definedName>
    <definedName name="ZA204AS" localSheetId="1">2+1+0.008069+2+1+0.008095+2+1+0.008104+2+1+0.008132+2+1+0.008139+2+1+0.00816+2+1+0.008185+2+1+0.008291+2+1+0.008306+2+1+0.008589+2+1+0.008725+2+1+0.008738+8</definedName>
    <definedName name="ZA204AT" localSheetId="1">2+1+0.008858+2+1+0.009238+2+1+0.009505+2+1+0.009512+2+1+0.00957+2+1+0.009573+2+1+0.009802+2+1+0.00987+2+1+0.009957+2+1+0.01037+2+1+0.010507+2+1+0.010586+8</definedName>
    <definedName name="ZA204AU" localSheetId="1">2+1+0.010676+2+1+0.010691+2+1+0.010756+2+1+0.011292+2+1+0.011544+2+2+0.012054+2+1+0.012077+2+1+0.012398+2+1+0.012441+2+1+0.012556+2+1+0.012804+2+1+0.013068+8</definedName>
    <definedName name="ZA204AV" localSheetId="1">2+1+0.013475+9</definedName>
    <definedName name="ZA205AA" localSheetId="1">2+1+0.00248+2+1+0.002727+2+1+0.002759+2+1+0.002859+2+1+0.002879+2+1+0.00288+2+1+0.002933+2+1+0.002935+2+1+0.002942+2+1+0.002979+2+1+0.003014+2+1+0.003123+8</definedName>
    <definedName name="ZA205AB" localSheetId="1">2+1+0.003317+2+1+0.003373+2+1+0.003413+2+1+0.003452+2+1+0.003514+2+1+0.003594+2+1+0.003674+2+1+0.003676+2+1+0.003688+2+1+0.003709+2+1+0.003714+2+1+0.003724+8</definedName>
    <definedName name="ZA205AC" localSheetId="1">2+1+0.003735+2+1+0.003744+2+1+0.003746+2+1+0.003755+2+1+0.00376+2+1+0.003764+2+1+0.003823+2+1+0.003904+2+1+0.003914+2+1+0.003963+2+1+0.003976+2+1+0.003986+8</definedName>
    <definedName name="ZA205AD" localSheetId="1">2+1+0.004017+2+1+0.004019+2+1+0.004043+2+1+0.004084+2+1+0.004089+2+1+0.004098+2+1+0.004135+2+1+0.00415+2+1+0.004151+2+1+0.00417+2+1+0.004171+2+1+0.004194+8</definedName>
    <definedName name="ZA205AE" localSheetId="1">2+1+0.004208+2+1+0.004233+2+1+0.004314+2+1+0.004333+2+2+0.004348+2+1+0.004356+2+1+0.004368+2+1+0.00437+2+1+0.004377+2+1+0.004391+2+1+0.004407+2+1+0.004415+8</definedName>
    <definedName name="ZA205AF" localSheetId="1">2+1+0.004441+2+1+0.0045+2+1+0.004521+2+1+0.004554+2+1+0.004556+2+2+0.004558+2+1+0.004573+2+1+0.004598+2+2+0.0046+2+1+0.00461+2+1+0.004616+2+1+0.004645+8</definedName>
    <definedName name="ZA205AG" localSheetId="1">2+1+0.004656+2+1+0.004678+2+1+0.004681+2+1+0.004706+2+1+0.004711+2+1+0.004721+2+1+0.004767+2+1+0.004805+2+1+0.004819+2+1+0.004846+2+1+0.004849+2+1+0.004853+8</definedName>
    <definedName name="ZA205AH" localSheetId="1">2+1+0.004867+2+1+0.004874+2+1+0.004884+2+1+0.004894+2+1+0.004927+2+1+0.004934+2+1+0.005001+2+1+0.005043+2+2+0.005053+2+1+0.005072+2+1+0.005077+2+1+0.005088+8</definedName>
    <definedName name="ZA205AI" localSheetId="1">2+1+0.005118+2+1+0.005144+2+1+0.005177+2+1+0.0052+2+1+0.005208+2+1+0.005211+2+1+0.005232+2+1+0.005246+2+1+0.005267+2+1+0.005269+2+1+0.005281+2+1+0.005288+8</definedName>
    <definedName name="ZA205AJ" localSheetId="1">2+1+0.005296+2+1+0.005335+2+1+0.005339+2+1+0.005357+2+1+0.005368+2+1+0.005369+2+1+0.00539+2+1+0.005502+2+1+0.005514+2+1+0.005546+2+1+0.00555+2+1+0.005555+8</definedName>
    <definedName name="ZA205AK" localSheetId="1">2+1+0.005575+2+1+0.005577+2+1+0.00559+2+1+0.005591+2+1+0.005651+2+1+0.005662+2+1+0.00567+2+1+0.005679+2+1+0.005705+2+1+0.005781+2+1+0.005811+2+1+0.005812+8</definedName>
    <definedName name="ZA205AL" localSheetId="1">2+1+0.005824+2+1+0.005901+2+1+0.005938+2+1+0.005953+2+1+0.005954+2+1+0.005973+2+1+0.005984+2+1+0.005989+2+1+0.006024+2+1+0.006044+2+1+0.006049+2+1+0.006069+8</definedName>
    <definedName name="ZA205AM" localSheetId="1">2+1+0.006082+2+1+0.006101+2+1+0.006112+2+1+0.006131+2+1+0.00616+2+1+0.006167+2+1+0.00618+2+1+0.006186+2+1+0.006189+2+1+0.006246+2+1+0.006251+2+1+0.006264+8</definedName>
    <definedName name="ZA205AN" localSheetId="1">2+1+0.006326+2+1+0.006341+2+1+0.006342+2+1+0.00638+2+1+0.006388+2+1+0.006393+2+1+0.006426+2+1+0.006441+2+1+0.006474+2+1+0.006488+2+1+0.006504+2+1+0.006522+8</definedName>
    <definedName name="ZA205AO" localSheetId="1">2+1+0.006545+2+1+0.006572+2+1+0.006634+2+1+0.006661+2+1+0.006706+2+1+0.006738+2+1+0.006748+2+1+0.006765+2+2+0.006771+2+1+0.006806+2+1+0.006818+2+1+0.006821+8</definedName>
    <definedName name="ZA205AP" localSheetId="1">2+1+0.006864+2+1+0.006866+2+1+0.006873+2+1+0.006907+2+1+0.006955+2+1+0.006976+2+1+0.006997+2+1+0.006999+2+1+0.007035+2+1+0.007048+2+1+0.007093+2+1+0.007137+8</definedName>
    <definedName name="ZA205AQ" localSheetId="1">2+1+0.00714+2+1+0.007162+2+1+0.007269+2+1+0.00728+2+1+0.007334+2+1+0.007338+2+1+0.007392+2+1+0.007402+2+2+0.007534+2+1+0.007535+2+1+0.007543+2+1+0.007589+8</definedName>
    <definedName name="ZA205AR" localSheetId="1">2+1+0.007607+2+1+0.007611+2+1+0.007616+2+1+0.007623+2+1+0.007658+2+1+0.007671+2+1+0.007716+2+1+0.007824+2+1+0.007837+2+1+0.007873+2+2+0.007958+2+1+0.007968+8</definedName>
    <definedName name="ZA205AS" localSheetId="1">2+1+0.008069+2+1+0.008095+2+1+0.008104+2+1+0.008132+2+1+0.008139+2+1+0.00816+2+1+0.008185+2+1+0.008291+2+1+0.008306+2+1+0.008589+2+1+0.008725+2+1+0.008738+8</definedName>
    <definedName name="ZA205AT" localSheetId="1">2+1+0.008858+2+1+0.009238+2+1+0.009505+2+1+0.009512+2+1+0.00957+2+1+0.009573+2+1+0.009802+2+1+0.00987+2+1+0.009957+2+1+0.01037+2+1+0.010507+2+1+0.010586+8</definedName>
    <definedName name="ZA205AU" localSheetId="1">2+1+0.010676+2+1+0.010691+2+1+0.010756+2+1+0.011292+2+1+0.011544+2+2+0.012054+2+1+0.012077+2+1+0.012398+2+1+0.012441+2+1+0.012556+2+1+0.012804+2+1+0.013068+8</definedName>
    <definedName name="ZA205AV" localSheetId="1">2+1+0.013475+9</definedName>
    <definedName name="ZA206AA" localSheetId="1">2+1+0.00248+2+1+0.002727+2+1+0.002759+2+1+0.002859+2+1+0.002879+2+1+0.00288+2+1+0.002933+2+1+0.002935+2+1+0.002942+2+1+0.002979+2+1+0.003014+2+1+0.003123+8</definedName>
    <definedName name="ZA206AB" localSheetId="1">2+1+0.003317+2+1+0.003373+2+1+0.003413+2+1+0.003452+2+1+0.003514+2+1+0.003594+2+1+0.003674+2+1+0.003676+2+1+0.003688+2+1+0.003709+2+1+0.003714+2+1+0.003724+8</definedName>
    <definedName name="ZA206AC" localSheetId="1">2+1+0.003735+2+1+0.003744+2+1+0.003746+2+1+0.003755+2+1+0.00376+2+1+0.003764+2+1+0.003823+2+1+0.003904+2+1+0.003914+2+1+0.003963+2+1+0.003976+2+1+0.003986+8</definedName>
    <definedName name="ZA206AD" localSheetId="1">2+1+0.004017+2+1+0.004019+2+1+0.004043+2+1+0.004084+2+1+0.004089+2+1+0.004098+2+1+0.004135+2+1+0.00415+2+1+0.004151+2+1+0.00417+2+1+0.004171+2+1+0.004194+8</definedName>
    <definedName name="ZA206AE" localSheetId="1">2+1+0.004208+2+1+0.004233+2+1+0.004314+2+1+0.004333+2+2+0.004348+2+1+0.004356+2+1+0.004368+2+1+0.00437+2+1+0.004377+2+1+0.004391+2+1+0.004407+2+1+0.004415+8</definedName>
    <definedName name="ZA206AF" localSheetId="1">2+1+0.004441+2+1+0.0045+2+1+0.004521+2+1+0.004554+2+1+0.004556+2+2+0.004558+2+1+0.004573+2+1+0.004598+2+2+0.0046+2+1+0.00461+2+1+0.004616+2+1+0.004645+8</definedName>
    <definedName name="ZA206AG" localSheetId="1">2+1+0.004656+2+1+0.004678+2+1+0.004681+2+1+0.004706+2+1+0.004711+2+1+0.004721+2+1+0.004767+2+1+0.004805+2+1+0.004819+2+1+0.004846+2+1+0.004849+2+1+0.004853+8</definedName>
    <definedName name="ZA206AH" localSheetId="1">2+1+0.004867+2+1+0.004874+2+1+0.004884+2+1+0.004894+2+1+0.004927+2+1+0.004934+2+1+0.005001+2+1+0.005043+2+2+0.005053+2+1+0.005072+2+1+0.005077+2+1+0.005088+8</definedName>
    <definedName name="ZA206AI" localSheetId="1">2+1+0.005118+2+1+0.005144+2+1+0.005177+2+1+0.0052+2+1+0.005208+2+1+0.005211+2+1+0.005232+2+1+0.005246+2+1+0.005267+2+1+0.005269+2+1+0.005281+2+1+0.005288+8</definedName>
    <definedName name="ZA206AJ" localSheetId="1">2+1+0.005296+2+1+0.005335+2+1+0.005339+2+1+0.005357+2+1+0.005368+2+1+0.005369+2+1+0.00539+2+1+0.005502+2+1+0.005514+2+1+0.005546+2+1+0.00555+2+1+0.005555+8</definedName>
    <definedName name="ZA206AK" localSheetId="1">2+1+0.005575+2+1+0.005577+2+1+0.00559+2+1+0.005591+2+1+0.005651+2+1+0.005662+2+1+0.00567+2+1+0.005679+2+1+0.005705+2+1+0.005781+2+1+0.005811+2+1+0.005812+8</definedName>
    <definedName name="ZA206AL" localSheetId="1">2+1+0.005824+2+1+0.005901+2+1+0.005938+2+1+0.005953+2+1+0.005954+2+1+0.005973+2+1+0.005984+2+1+0.005989+2+1+0.006024+2+1+0.006044+2+1+0.006049+2+1+0.006069+8</definedName>
    <definedName name="ZA206AM" localSheetId="1">2+1+0.006082+2+1+0.006101+2+1+0.006112+2+1+0.006131+2+1+0.00616+2+1+0.006167+2+1+0.00618+2+1+0.006186+2+1+0.006189+2+1+0.006246+2+1+0.006251+2+1+0.006264+8</definedName>
    <definedName name="ZA206AN" localSheetId="1">2+1+0.006326+2+1+0.006341+2+1+0.006342+2+1+0.00638+2+1+0.006388+2+1+0.006393+2+1+0.006426+2+1+0.006441+2+1+0.006474+2+1+0.006488+2+1+0.006504+2+1+0.006522+8</definedName>
    <definedName name="ZA206AO" localSheetId="1">2+1+0.006545+2+1+0.006572+2+1+0.006634+2+1+0.006661+2+1+0.006706+2+1+0.006738+2+1+0.006748+2+1+0.006765+2+2+0.006771+2+1+0.006806+2+1+0.006818+2+1+0.006821+8</definedName>
    <definedName name="ZA206AP" localSheetId="1">2+1+0.006864+2+1+0.006866+2+1+0.006873+2+1+0.006907+2+1+0.006955+2+1+0.006976+2+1+0.006997+2+1+0.006999+2+1+0.007035+2+1+0.007048+2+1+0.007093+2+1+0.007137+8</definedName>
    <definedName name="ZA206AQ" localSheetId="1">2+1+0.00714+2+1+0.007162+2+1+0.007269+2+1+0.00728+2+1+0.007334+2+1+0.007338+2+1+0.007392+2+1+0.007402+2+2+0.007534+2+1+0.007535+2+1+0.007543+2+1+0.007589+8</definedName>
    <definedName name="ZA206AR" localSheetId="1">2+1+0.007607+2+1+0.007611+2+1+0.007616+2+1+0.007623+2+1+0.007658+2+1+0.007671+2+1+0.007716+2+1+0.007824+2+1+0.007837+2+1+0.007873+2+2+0.007958+2+1+0.007968+8</definedName>
    <definedName name="ZA206AS" localSheetId="1">2+1+0.008069+2+1+0.008095+2+1+0.008104+2+1+0.008132+2+1+0.008139+2+1+0.00816+2+1+0.008185+2+1+0.008291+2+1+0.008306+2+1+0.008589+2+1+0.008725+2+1+0.008738+8</definedName>
    <definedName name="ZA206AT" localSheetId="1">2+1+0.008858+2+1+0.009238+2+1+0.009505+2+1+0.009512+2+1+0.00957+2+1+0.009573+2+1+0.009802+2+1+0.00987+2+1+0.009957+2+1+0.01037+2+1+0.010507+2+1+0.010586+8</definedName>
    <definedName name="ZA206AU" localSheetId="1">2+1+0.010676+2+1+0.010691+2+1+0.010756+2+1+0.011292+2+1+0.011544+2+2+0.012054+2+1+0.012077+2+1+0.012398+2+1+0.012441+2+1+0.012556+2+1+0.012804+2+1+0.013068+8</definedName>
    <definedName name="ZA206AV" localSheetId="1">2+1+0.013475+9</definedName>
    <definedName name="ZA207AA" localSheetId="1">2+1+0.00248+2+1+0.002727+2+1+0.002759+2+1+0.002859+2+1+0.002879+2+1+0.00288+2+1+0.002933+2+1+0.002935+2+1+0.002942+2+1+0.002979+2+1+0.003014+2+1+0.003123+8</definedName>
    <definedName name="ZA207AB" localSheetId="1">2+1+0.003317+2+1+0.003373+2+1+0.003413+2+1+0.003452+2+1+0.003514+2+1+0.003594+2+1+0.003674+2+1+0.003676+2+1+0.003688+2+1+0.003709+2+1+0.003714+2+1+0.003724+8</definedName>
    <definedName name="ZA207AC" localSheetId="1">2+1+0.003735+2+1+0.003744+2+1+0.003746+2+1+0.003755+2+1+0.00376+2+1+0.003764+2+1+0.003823+2+1+0.003904+2+1+0.003914+2+1+0.003963+2+1+0.003976+2+1+0.003986+8</definedName>
    <definedName name="ZA207AD" localSheetId="1">2+1+0.004017+2+1+0.004019+2+1+0.004043+2+1+0.004084+2+1+0.004089+2+1+0.004098+2+1+0.004135+2+1+0.00415+2+1+0.004151+2+1+0.00417+2+1+0.004171+2+1+0.004194+8</definedName>
    <definedName name="ZA207AE" localSheetId="1">2+1+0.004208+2+1+0.004233+2+1+0.004314+2+1+0.004333+2+2+0.004348+2+1+0.004356+2+1+0.004368+2+1+0.00437+2+1+0.004377+2+1+0.004391+2+1+0.004407+2+1+0.004415+8</definedName>
    <definedName name="ZA207AF" localSheetId="1">2+1+0.004441+2+1+0.0045+2+1+0.004521+2+1+0.004554+2+1+0.004556+2+2+0.004558+2+1+0.004573+2+1+0.004598+2+2+0.0046+2+1+0.00461+2+1+0.004616+2+1+0.004645+8</definedName>
    <definedName name="ZA207AG" localSheetId="1">2+1+0.004656+2+1+0.004678+2+1+0.004681+2+1+0.004706+2+1+0.004711+2+1+0.004721+2+1+0.004767+2+1+0.004805+2+1+0.004819+2+1+0.004846+2+1+0.004849+2+1+0.004853+8</definedName>
    <definedName name="ZA207AH" localSheetId="1">2+1+0.004867+2+1+0.004874+2+1+0.004884+2+1+0.004894+2+1+0.004927+2+1+0.004934+2+1+0.005001+2+1+0.005043+2+2+0.005053+2+1+0.005072+2+1+0.005077+2+1+0.005088+8</definedName>
    <definedName name="ZA207AI" localSheetId="1">2+1+0.005118+2+1+0.005144+2+1+0.005177+2+1+0.0052+2+1+0.005208+2+1+0.005211+2+1+0.005232+2+1+0.005246+2+1+0.005267+2+1+0.005269+2+1+0.005281+2+1+0.005288+8</definedName>
    <definedName name="ZA207AJ" localSheetId="1">2+1+0.005296+2+1+0.005335+2+1+0.005339+2+1+0.005357+2+1+0.005368+2+1+0.005369+2+1+0.00539+2+1+0.005502+2+1+0.005514+2+1+0.005546+2+1+0.00555+2+1+0.005555+8</definedName>
    <definedName name="ZA207AK" localSheetId="1">2+1+0.005575+2+1+0.005577+2+1+0.00559+2+1+0.005591+2+1+0.005651+2+1+0.005662+2+1+0.00567+2+1+0.005679+2+1+0.005705+2+1+0.005781+2+1+0.005811+2+1+0.005812+8</definedName>
    <definedName name="ZA207AL" localSheetId="1">2+1+0.005824+2+1+0.005901+2+1+0.005938+2+1+0.005953+2+1+0.005954+2+1+0.005973+2+1+0.005984+2+1+0.005989+2+1+0.006024+2+1+0.006044+2+1+0.006049+2+1+0.006069+8</definedName>
    <definedName name="ZA207AM" localSheetId="1">2+1+0.006082+2+1+0.006101+2+1+0.006112+2+1+0.006131+2+1+0.00616+2+1+0.006167+2+1+0.00618+2+1+0.006186+2+1+0.006189+2+1+0.006246+2+1+0.006251+2+1+0.006264+8</definedName>
    <definedName name="ZA207AN" localSheetId="1">2+1+0.006326+2+1+0.006341+2+1+0.006342+2+1+0.00638+2+1+0.006388+2+1+0.006393+2+1+0.006426+2+1+0.006441+2+1+0.006474+2+1+0.006488+2+1+0.006504+2+1+0.006522+8</definedName>
    <definedName name="ZA207AO" localSheetId="1">2+1+0.006545+2+1+0.006572+2+1+0.006634+2+1+0.006661+2+1+0.006706+2+1+0.006738+2+1+0.006748+2+1+0.006765+2+2+0.006771+2+1+0.006806+2+1+0.006818+2+1+0.006821+8</definedName>
    <definedName name="ZA207AP" localSheetId="1">2+1+0.006864+2+1+0.006866+2+1+0.006873+2+1+0.006907+2+1+0.006955+2+1+0.006976+2+1+0.006997+2+1+0.006999+2+1+0.007035+2+1+0.007048+2+1+0.007093+2+1+0.007137+8</definedName>
    <definedName name="ZA207AQ" localSheetId="1">2+1+0.00714+2+1+0.007162+2+1+0.007269+2+1+0.00728+2+1+0.007334+2+1+0.007338+2+1+0.007392+2+1+0.007402+2+2+0.007534+2+1+0.007535+2+1+0.007543+2+1+0.007589+8</definedName>
    <definedName name="ZA207AR" localSheetId="1">2+1+0.007607+2+1+0.007611+2+1+0.007616+2+1+0.007623+2+1+0.007658+2+1+0.007671+2+1+0.007716+2+1+0.007824+2+1+0.007837+2+1+0.007873+2+2+0.007958+2+1+0.007968+8</definedName>
    <definedName name="ZA207AS" localSheetId="1">2+1+0.008069+2+1+0.008095+2+1+0.008104+2+1+0.008132+2+1+0.008139+2+1+0.00816+2+1+0.008185+2+1+0.008291+2+1+0.008306+2+1+0.008589+2+1+0.008725+2+1+0.008738+8</definedName>
    <definedName name="ZA207AT" localSheetId="1">2+1+0.008858+2+1+0.009238+2+1+0.009505+2+1+0.009512+2+1+0.00957+2+1+0.009573+2+1+0.009802+2+1+0.00987+2+1+0.009957+2+1+0.01037+2+1+0.010507+2+1+0.010586+8</definedName>
    <definedName name="ZA207AU" localSheetId="1">2+1+0.010676+2+1+0.010691+2+1+0.010756+2+1+0.011292+2+1+0.011544+2+2+0.012054+2+1+0.012077+2+1+0.012398+2+1+0.012441+2+1+0.012556+2+1+0.012804+2+1+0.013068+8</definedName>
    <definedName name="ZA207AV" localSheetId="1">2+1+0.013475+9</definedName>
    <definedName name="ZA208AA" localSheetId="1">2+1+0.00248+2+1+0.002727+2+1+0.002759+2+1+0.002859+2+1+0.002879+2+1+0.00288+2+1+0.002933+2+1+0.002935+2+1+0.002942+2+1+0.002979+2+1+0.003014+2+1+0.003123+8</definedName>
    <definedName name="ZA208AB" localSheetId="1">2+1+0.003317+2+1+0.003373+2+1+0.003413+2+1+0.003452+2+1+0.003514+2+1+0.003594+2+1+0.003674+2+1+0.003676+2+1+0.003688+2+1+0.003709+2+1+0.003714+2+1+0.003724+8</definedName>
    <definedName name="ZA208AC" localSheetId="1">2+1+0.003735+2+1+0.003744+2+1+0.003746+2+1+0.003755+2+1+0.00376+2+1+0.003764+2+1+0.003823+2+1+0.003904+2+1+0.003914+2+1+0.003963+2+1+0.003976+2+1+0.003986+8</definedName>
    <definedName name="ZA208AD" localSheetId="1">2+1+0.004017+2+1+0.004019+2+1+0.004043+2+1+0.004084+2+1+0.004089+2+1+0.004098+2+1+0.004135+2+1+0.00415+2+1+0.004151+2+1+0.00417+2+1+0.004171+2+1+0.004194+8</definedName>
    <definedName name="ZA208AE" localSheetId="1">2+1+0.004208+2+1+0.004233+2+1+0.004314+2+1+0.004333+2+2+0.004348+2+1+0.004356+2+1+0.004368+2+1+0.00437+2+1+0.004377+2+1+0.004391+2+1+0.004407+2+1+0.004415+8</definedName>
    <definedName name="ZA208AF" localSheetId="1">2+1+0.004441+2+1+0.0045+2+1+0.004521+2+1+0.004554+2+1+0.004556+2+2+0.004558+2+1+0.004573+2+1+0.004598+2+2+0.0046+2+1+0.00461+2+1+0.004616+2+1+0.004645+8</definedName>
    <definedName name="ZA208AG" localSheetId="1">2+1+0.004656+2+1+0.004678+2+1+0.004681+2+1+0.004706+2+1+0.004711+2+1+0.004721+2+1+0.004767+2+1+0.004805+2+1+0.004819+2+1+0.004846+2+1+0.004849+2+1+0.004853+8</definedName>
    <definedName name="ZA208AH" localSheetId="1">2+1+0.004867+2+1+0.004874+2+1+0.004884+2+1+0.004894+2+1+0.004927+2+1+0.004934+2+1+0.005001+2+1+0.005043+2+2+0.005053+2+1+0.005072+2+1+0.005077+2+1+0.005088+8</definedName>
    <definedName name="ZA208AI" localSheetId="1">2+1+0.005118+2+1+0.005144+2+1+0.005177+2+1+0.0052+2+1+0.005208+2+1+0.005211+2+1+0.005232+2+1+0.005246+2+1+0.005267+2+1+0.005269+2+1+0.005281+2+1+0.005288+8</definedName>
    <definedName name="ZA208AJ" localSheetId="1">2+1+0.005296+2+1+0.005335+2+1+0.005339+2+1+0.005357+2+1+0.005368+2+1+0.005369+2+1+0.00539+2+1+0.005502+2+1+0.005514+2+1+0.005546+2+1+0.00555+2+1+0.005555+8</definedName>
    <definedName name="ZA208AK" localSheetId="1">2+1+0.005575+2+1+0.005577+2+1+0.00559+2+1+0.005591+2+1+0.005651+2+1+0.005662+2+1+0.00567+2+1+0.005679+2+1+0.005705+2+1+0.005781+2+1+0.005811+2+1+0.005812+8</definedName>
    <definedName name="ZA208AL" localSheetId="1">2+1+0.005824+2+1+0.005901+2+1+0.005938+2+1+0.005953+2+1+0.005954+2+1+0.005973+2+1+0.005984+2+1+0.005989+2+1+0.006024+2+1+0.006044+2+1+0.006049+2+1+0.006069+8</definedName>
    <definedName name="ZA208AM" localSheetId="1">2+1+0.006082+2+1+0.006101+2+1+0.006112+2+1+0.006131+2+1+0.00616+2+1+0.006167+2+1+0.00618+2+1+0.006186+2+1+0.006189+2+1+0.006246+2+1+0.006251+2+1+0.006264+8</definedName>
    <definedName name="ZA208AN" localSheetId="1">2+1+0.006326+2+1+0.006341+2+1+0.006342+2+1+0.00638+2+1+0.006388+2+1+0.006393+2+1+0.006426+2+1+0.006441+2+1+0.006474+2+1+0.006488+2+1+0.006504+2+1+0.006522+8</definedName>
    <definedName name="ZA208AO" localSheetId="1">2+1+0.006545+2+1+0.006572+2+1+0.006634+2+1+0.006661+2+1+0.006706+2+1+0.006738+2+1+0.006748+2+1+0.006765+2+2+0.006771+2+1+0.006806+2+1+0.006818+2+1+0.006821+8</definedName>
    <definedName name="ZA208AP" localSheetId="1">2+1+0.006864+2+1+0.006866+2+1+0.006873+2+1+0.006907+2+1+0.006955+2+1+0.006976+2+1+0.006997+2+1+0.006999+2+1+0.007035+2+1+0.007048+2+1+0.007093+2+1+0.007137+8</definedName>
    <definedName name="ZA208AQ" localSheetId="1">2+1+0.00714+2+1+0.007162+2+1+0.007269+2+1+0.00728+2+1+0.007334+2+1+0.007338+2+1+0.007392+2+1+0.007402+2+2+0.007534+2+1+0.007535+2+1+0.007543+2+1+0.007589+8</definedName>
    <definedName name="ZA208AR" localSheetId="1">2+1+0.007607+2+1+0.007611+2+1+0.007616+2+1+0.007623+2+1+0.007658+2+1+0.007671+2+1+0.007716+2+1+0.007824+2+1+0.007837+2+1+0.007873+2+2+0.007958+2+1+0.007968+8</definedName>
    <definedName name="ZA208AS" localSheetId="1">2+1+0.008069+2+1+0.008095+2+1+0.008104+2+1+0.008132+2+1+0.008139+2+1+0.00816+2+1+0.008185+2+1+0.008291+2+1+0.008306+2+1+0.008589+2+1+0.008725+2+1+0.008738+8</definedName>
    <definedName name="ZA208AT" localSheetId="1">2+1+0.008858+2+1+0.009238+2+1+0.009505+2+1+0.009512+2+1+0.00957+2+1+0.009573+2+1+0.009802+2+1+0.00987+2+1+0.009957+2+1+0.01037+2+1+0.010507+2+1+0.010586+8</definedName>
    <definedName name="ZA208AU" localSheetId="1">2+1+0.010676+2+1+0.010691+2+1+0.010756+2+1+0.011292+2+1+0.011544+2+2+0.012054+2+1+0.012077+2+1+0.012398+2+1+0.012441+2+1+0.012556+2+1+0.012804+2+1+0.013068+8</definedName>
    <definedName name="ZA208AV" localSheetId="1">2+1+0.013475+9</definedName>
    <definedName name="ZA209AA" localSheetId="1">2+1+0.00248+2+1+0.002727+2+1+0.002759+2+1+0.002859+2+1+0.002879+2+1+0.00288+2+1+0.002933+2+1+0.002935+2+1+0.002942+2+1+0.002979+2+1+0.003014+2+1+0.003123+8</definedName>
    <definedName name="ZA209AB" localSheetId="1">2+1+0.003317+2+1+0.003373+2+1+0.003413+2+1+0.003452+2+1+0.003514+2+1+0.003594+2+1+0.003674+2+1+0.003676+2+1+0.003688+2+1+0.003709+2+1+0.003714+2+1+0.003724+8</definedName>
    <definedName name="ZA209AC" localSheetId="1">2+1+0.003735+2+1+0.003744+2+1+0.003746+2+1+0.003755+2+1+0.00376+2+1+0.003764+2+1+0.003823+2+1+0.003904+2+1+0.003914+2+1+0.003963+2+1+0.003976+2+1+0.003986+8</definedName>
    <definedName name="ZA209AD" localSheetId="1">2+1+0.004017+2+1+0.004019+2+1+0.004043+2+1+0.004084+2+1+0.004089+2+1+0.004098+2+1+0.004135+2+1+0.00415+2+1+0.004151+2+1+0.00417+2+1+0.004171+2+1+0.004194+8</definedName>
    <definedName name="ZA209AE" localSheetId="1">2+1+0.004208+2+1+0.004233+2+1+0.004314+2+1+0.004333+2+2+0.004348+2+1+0.004356+2+1+0.004368+2+1+0.00437+2+1+0.004377+2+1+0.004391+2+1+0.004407+2+1+0.004415+8</definedName>
    <definedName name="ZA209AF" localSheetId="1">2+1+0.004441+2+1+0.0045+2+1+0.004521+2+1+0.004554+2+1+0.004556+2+2+0.004558+2+1+0.004573+2+1+0.004598+2+2+0.0046+2+1+0.00461+2+1+0.004616+2+1+0.004645+8</definedName>
    <definedName name="ZA209AG" localSheetId="1">2+1+0.004656+2+1+0.004678+2+1+0.004681+2+1+0.004706+2+1+0.004711+2+1+0.004721+2+1+0.004767+2+1+0.004805+2+1+0.004819+2+1+0.004846+2+1+0.004849+2+1+0.004853+8</definedName>
    <definedName name="ZA209AH" localSheetId="1">2+1+0.004867+2+1+0.004874+2+1+0.004884+2+1+0.004894+2+1+0.004927+2+1+0.004934+2+1+0.005001+2+1+0.005043+2+2+0.005053+2+1+0.005072+2+1+0.005077+2+1+0.005088+8</definedName>
    <definedName name="ZA209AI" localSheetId="1">2+1+0.005118+2+1+0.005144+2+1+0.005177+2+1+0.0052+2+1+0.005208+2+1+0.005211+2+1+0.005232+2+1+0.005246+2+1+0.005267+2+1+0.005269+2+1+0.005281+2+1+0.005288+8</definedName>
    <definedName name="ZA209AJ" localSheetId="1">2+1+0.005296+2+1+0.005335+2+1+0.005339+2+1+0.005357+2+1+0.005368+2+1+0.005369+2+1+0.00539+2+1+0.005502+2+1+0.005514+2+1+0.005546+2+1+0.00555+2+1+0.005555+8</definedName>
    <definedName name="ZA209AK" localSheetId="1">2+1+0.005575+2+1+0.005577+2+1+0.00559+2+1+0.005591+2+1+0.005651+2+1+0.005662+2+1+0.00567+2+1+0.005679+2+1+0.005705+2+1+0.005781+2+1+0.005811+2+1+0.005812+8</definedName>
    <definedName name="ZA209AL" localSheetId="1">2+1+0.005824+2+1+0.005901+2+1+0.005938+2+1+0.005953+2+1+0.005954+2+1+0.005973+2+1+0.005984+2+1+0.005989+2+1+0.006024+2+1+0.006044+2+1+0.006049+2+1+0.006069+8</definedName>
    <definedName name="ZA209AM" localSheetId="1">2+1+0.006082+2+1+0.006101+2+1+0.006112+2+1+0.006131+2+1+0.00616+2+1+0.006167+2+1+0.00618+2+1+0.006186+2+1+0.006189+2+1+0.006246+2+1+0.006251+2+1+0.006264+8</definedName>
    <definedName name="ZA209AN" localSheetId="1">2+1+0.006326+2+1+0.006341+2+1+0.006342+2+1+0.00638+2+1+0.006388+2+1+0.006393+2+1+0.006426+2+1+0.006441+2+1+0.006474+2+1+0.006488+2+1+0.006504+2+1+0.006522+8</definedName>
    <definedName name="ZA209AO" localSheetId="1">2+1+0.006545+2+1+0.006572+2+1+0.006634+2+1+0.006661+2+1+0.006706+2+1+0.006738+2+1+0.006748+2+1+0.006765+2+2+0.006771+2+1+0.006806+2+1+0.006818+2+1+0.006821+8</definedName>
    <definedName name="ZA209AP" localSheetId="1">2+1+0.006864+2+1+0.006866+2+1+0.006873+2+1+0.006907+2+1+0.006955+2+1+0.006976+2+1+0.006997+2+1+0.006999+2+1+0.007035+2+1+0.007048+2+1+0.007093+2+1+0.007137+8</definedName>
    <definedName name="ZA209AQ" localSheetId="1">2+1+0.00714+2+1+0.007162+2+1+0.007269+2+1+0.00728+2+1+0.007334+2+1+0.007338+2+1+0.007392+2+1+0.007402+2+2+0.007534+2+1+0.007535+2+1+0.007543+2+1+0.007589+8</definedName>
    <definedName name="ZA209AR" localSheetId="1">2+1+0.007607+2+1+0.007611+2+1+0.007616+2+1+0.007623+2+1+0.007658+2+1+0.007671+2+1+0.007716+2+1+0.007824+2+1+0.007837+2+1+0.007873+2+2+0.007958+2+1+0.007968+8</definedName>
    <definedName name="ZA209AS" localSheetId="1">2+1+0.008069+2+1+0.008095+2+1+0.008104+2+1+0.008132+2+1+0.008139+2+1+0.00816+2+1+0.008185+2+1+0.008291+2+1+0.008306+2+1+0.008589+2+1+0.008725+2+1+0.008738+8</definedName>
    <definedName name="ZA209AT" localSheetId="1">2+1+0.008858+2+1+0.009238+2+1+0.009505+2+1+0.009512+2+1+0.00957+2+1+0.009573+2+1+0.009802+2+1+0.00987+2+1+0.009957+2+1+0.01037+2+1+0.010507+2+1+0.010586+8</definedName>
    <definedName name="ZA209AU" localSheetId="1">2+1+0.010676+2+1+0.010691+2+1+0.010756+2+1+0.011292+2+1+0.011544+2+2+0.012054+2+1+0.012077+2+1+0.012398+2+1+0.012441+2+1+0.012556+2+1+0.012804+2+1+0.013068+8</definedName>
    <definedName name="ZA209AV" localSheetId="1">2+1+0.013475+9</definedName>
    <definedName name="ZA210AA" localSheetId="1">2+1+0.00248+2+1+0.002727+2+1+0.002759+2+1+0.002859+2+1+0.002879+2+1+0.00288+2+1+0.002933+2+1+0.002935+2+1+0.002942+2+1+0.002979+2+1+0.003014+2+1+0.003123+8</definedName>
    <definedName name="ZA210AB" localSheetId="1">2+1+0.003317+2+1+0.003373+2+1+0.003413+2+1+0.003452+2+1+0.003514+2+1+0.003594+2+1+0.003674+2+1+0.003676+2+1+0.003688+2+1+0.003709+2+1+0.003714+2+1+0.003724+8</definedName>
    <definedName name="ZA210AC" localSheetId="1">2+1+0.003735+2+1+0.003744+2+1+0.003746+2+1+0.003755+2+1+0.00376+2+1+0.003764+2+1+0.003823+2+1+0.003904+2+1+0.003914+2+1+0.003963+2+1+0.003976+2+1+0.003986+8</definedName>
    <definedName name="ZA210AD" localSheetId="1">2+1+0.004017+2+1+0.004019+2+1+0.004043+2+1+0.004084+2+1+0.004089+2+1+0.004098+2+1+0.004135+2+1+0.00415+2+1+0.004151+2+1+0.00417+2+1+0.004171+2+1+0.004194+8</definedName>
    <definedName name="ZA210AE" localSheetId="1">2+1+0.004208+2+1+0.004233+2+1+0.004314+2+1+0.004333+2+2+0.004348+2+1+0.004356+2+1+0.004368+2+1+0.00437+2+1+0.004377+2+1+0.004391+2+1+0.004407+2+1+0.004415+8</definedName>
    <definedName name="ZA210AF" localSheetId="1">2+1+0.004441+2+1+0.0045+2+1+0.004521+2+1+0.004554+2+1+0.004556+2+2+0.004558+2+1+0.004573+2+1+0.004598+2+2+0.0046+2+1+0.00461+2+1+0.004616+2+1+0.004645+8</definedName>
    <definedName name="ZA210AG" localSheetId="1">2+1+0.004656+2+1+0.004678+2+1+0.004681+2+1+0.004706+2+1+0.004711+2+1+0.004721+2+1+0.004767+2+1+0.004805+2+1+0.004819+2+1+0.004846+2+1+0.004849+2+1+0.004853+8</definedName>
    <definedName name="ZA210AH" localSheetId="1">2+1+0.004867+2+1+0.004874+2+1+0.004884+2+1+0.004894+2+1+0.004927+2+1+0.004934+2+1+0.005001+2+1+0.005043+2+2+0.005053+2+1+0.005072+2+1+0.005077+2+1+0.005088+8</definedName>
    <definedName name="ZA210AI" localSheetId="1">2+1+0.005118+2+1+0.005144+2+1+0.005177+2+1+0.0052+2+1+0.005208+2+1+0.005211+2+1+0.005232+2+1+0.005246+2+1+0.005267+2+1+0.005269+2+1+0.005281+2+1+0.005288+8</definedName>
    <definedName name="ZA210AJ" localSheetId="1">2+1+0.005296+2+1+0.005335+2+1+0.005339+2+1+0.005357+2+1+0.005368+2+1+0.005369+2+1+0.00539+2+1+0.005502+2+1+0.005514+2+1+0.005546+2+1+0.00555+2+1+0.005555+8</definedName>
    <definedName name="ZA210AK" localSheetId="1">2+1+0.005575+2+1+0.005577+2+1+0.00559+2+1+0.005591+2+1+0.005651+2+1+0.005662+2+1+0.00567+2+1+0.005679+2+1+0.005705+2+1+0.005781+2+1+0.005811+2+1+0.005812+8</definedName>
    <definedName name="ZA210AL" localSheetId="1">2+1+0.005824+2+1+0.005901+2+1+0.005938+2+1+0.005953+2+1+0.005954+2+1+0.005973+2+1+0.005984+2+1+0.005989+2+1+0.006024+2+1+0.006044+2+1+0.006049+2+1+0.006069+8</definedName>
    <definedName name="ZA210AM" localSheetId="1">2+1+0.006082+2+1+0.006101+2+1+0.006112+2+1+0.006131+2+1+0.00616+2+1+0.006167+2+1+0.00618+2+1+0.006186+2+1+0.006189+2+1+0.006246+2+1+0.006251+2+1+0.006264+8</definedName>
    <definedName name="ZA210AN" localSheetId="1">2+1+0.006326+2+1+0.006341+2+1+0.006342+2+1+0.00638+2+1+0.006388+2+1+0.006393+2+1+0.006426+2+1+0.006441+2+1+0.006474+2+1+0.006488+2+1+0.006504+2+1+0.006522+8</definedName>
    <definedName name="ZA210AO" localSheetId="1">2+1+0.006545+2+1+0.006572+2+1+0.006634+2+1+0.006661+2+1+0.006706+2+1+0.006738+2+1+0.006748+2+1+0.006765+2+2+0.006771+2+1+0.006806+2+1+0.006818+2+1+0.006821+8</definedName>
    <definedName name="ZA210AP" localSheetId="1">2+1+0.006864+2+1+0.006866+2+1+0.006873+2+1+0.006907+2+1+0.006955+2+1+0.006976+2+1+0.006997+2+1+0.006999+2+1+0.007035+2+1+0.007048+2+1+0.007093+2+1+0.007137+8</definedName>
    <definedName name="ZA210AQ" localSheetId="1">2+1+0.00714+2+1+0.007162+2+1+0.007269+2+1+0.00728+2+1+0.007334+2+1+0.007338+2+1+0.007392+2+1+0.007402+2+2+0.007534+2+1+0.007535+2+1+0.007543+2+1+0.007589+8</definedName>
    <definedName name="ZA210AR" localSheetId="1">2+1+0.007607+2+1+0.007611+2+1+0.007616+2+1+0.007623+2+1+0.007658+2+1+0.007671+2+1+0.007716+2+1+0.007824+2+1+0.007837+2+1+0.007873+2+2+0.007958+2+1+0.007968+8</definedName>
    <definedName name="ZA210AS" localSheetId="1">2+1+0.008069+2+1+0.008095+2+1+0.008104+2+1+0.008132+2+1+0.008139+2+1+0.00816+2+1+0.008185+2+1+0.008291+2+1+0.008306+2+1+0.008589+2+1+0.008725+2+1+0.008738+8</definedName>
    <definedName name="ZA210AT" localSheetId="1">2+1+0.008858+2+1+0.009238+2+1+0.009505+2+1+0.009512+2+1+0.00957+2+1+0.009573+2+1+0.009802+2+1+0.00987+2+1+0.009957+2+1+0.01037+2+1+0.010507+2+1+0.010586+8</definedName>
    <definedName name="ZA210AU" localSheetId="1">2+1+0.010676+2+1+0.010691+2+1+0.010756+2+1+0.011292+2+1+0.011544+2+2+0.012054+2+1+0.012077+2+1+0.012398+2+1+0.012441+2+1+0.012556+2+1+0.012804+2+1+0.013068+8</definedName>
    <definedName name="ZA210AV" localSheetId="1">2+1+0.013475+9</definedName>
    <definedName name="ZA211AA" localSheetId="1">2+1+0.00248+2+1+0.002727+2+1+0.002759+2+1+0.002859+2+1+0.002879+2+1+0.00288+2+1+0.002933+2+1+0.002935+2+1+0.002942+2+1+0.002979+2+1+0.003014+2+1+0.003123+8</definedName>
    <definedName name="ZA211AB" localSheetId="1">2+1+0.003317+2+1+0.003373+2+1+0.003413+2+1+0.003452+2+1+0.003514+2+1+0.003594+2+1+0.003674+2+1+0.003676+2+1+0.003688+2+1+0.003709+2+1+0.003714+2+1+0.003724+8</definedName>
    <definedName name="ZA211AC" localSheetId="1">2+1+0.003735+2+1+0.003744+2+1+0.003746+2+1+0.003755+2+1+0.00376+2+1+0.003764+2+1+0.003823+2+1+0.003904+2+1+0.003914+2+1+0.003963+2+1+0.003976+2+1+0.003986+8</definedName>
    <definedName name="ZA211AD" localSheetId="1">2+1+0.004017+2+1+0.004019+2+1+0.004043+2+1+0.004084+2+1+0.004089+2+1+0.004098+2+1+0.004135+2+1+0.00415+2+1+0.004151+2+1+0.00417+2+1+0.004171+2+1+0.004194+8</definedName>
    <definedName name="ZA211AE" localSheetId="1">2+1+0.004208+2+1+0.004233+2+1+0.004314+2+1+0.004333+2+2+0.004348+2+1+0.004356+2+1+0.004368+2+1+0.00437+2+1+0.004377+2+1+0.004391+2+1+0.004407+2+1+0.004415+8</definedName>
    <definedName name="ZA211AF" localSheetId="1">2+1+0.004441+2+1+0.0045+2+1+0.004521+2+1+0.004554+2+1+0.004556+2+2+0.004558+2+1+0.004573+2+1+0.004598+2+2+0.0046+2+1+0.00461+2+1+0.004616+2+1+0.004645+8</definedName>
    <definedName name="ZA211AG" localSheetId="1">2+1+0.004656+2+1+0.004678+2+1+0.004681+2+1+0.004706+2+1+0.004711+2+1+0.004721+2+1+0.004767+2+1+0.004805+2+1+0.004819+2+1+0.004846+2+1+0.004849+2+1+0.004853+8</definedName>
    <definedName name="ZA211AH" localSheetId="1">2+1+0.004867+2+1+0.004874+2+1+0.004884+2+1+0.004894+2+1+0.004927+2+1+0.004934+2+1+0.005001+2+1+0.005043+2+2+0.005053+2+1+0.005072+2+1+0.005077+2+1+0.005088+8</definedName>
    <definedName name="ZA211AI" localSheetId="1">2+1+0.005118+2+1+0.005144+2+1+0.005177+2+1+0.0052+2+1+0.005208+2+1+0.005211+2+1+0.005232+2+1+0.005246+2+1+0.005267+2+1+0.005269+2+1+0.005281+2+1+0.005288+8</definedName>
    <definedName name="ZA211AJ" localSheetId="1">2+1+0.005296+2+1+0.005335+2+1+0.005339+2+1+0.005357+2+1+0.005368+2+1+0.005369+2+1+0.00539+2+1+0.005502+2+1+0.005514+2+1+0.005546+2+1+0.00555+2+1+0.005555+8</definedName>
    <definedName name="ZA211AK" localSheetId="1">2+1+0.005575+2+1+0.005577+2+1+0.00559+2+1+0.005591+2+1+0.005651+2+1+0.005662+2+1+0.00567+2+1+0.005679+2+1+0.005705+2+1+0.005781+2+1+0.005811+2+1+0.005812+8</definedName>
    <definedName name="ZA211AL" localSheetId="1">2+1+0.005824+2+1+0.005901+2+1+0.005938+2+1+0.005953+2+1+0.005954+2+1+0.005973+2+1+0.005984+2+1+0.005989+2+1+0.006024+2+1+0.006044+2+1+0.006049+2+1+0.006069+8</definedName>
    <definedName name="ZA211AM" localSheetId="1">2+1+0.006082+2+1+0.006101+2+1+0.006112+2+1+0.006131+2+1+0.00616+2+1+0.006167+2+1+0.00618+2+1+0.006186+2+1+0.006189+2+1+0.006246+2+1+0.006251+2+1+0.006264+8</definedName>
    <definedName name="ZA211AN" localSheetId="1">2+1+0.006326+2+1+0.006341+2+1+0.006342+2+1+0.00638+2+1+0.006388+2+1+0.006393+2+1+0.006426+2+1+0.006441+2+1+0.006474+2+1+0.006488+2+1+0.006504+2+1+0.006522+8</definedName>
    <definedName name="ZA211AO" localSheetId="1">2+1+0.006545+2+1+0.006572+2+1+0.006634+2+1+0.006661+2+1+0.006706+2+1+0.006738+2+1+0.006748+2+1+0.006765+2+2+0.006771+2+1+0.006806+2+1+0.006818+2+1+0.006821+8</definedName>
    <definedName name="ZA211AP" localSheetId="1">2+1+0.006864+2+1+0.006866+2+1+0.006873+2+1+0.006907+2+1+0.006955+2+1+0.006976+2+1+0.006997+2+1+0.006999+2+1+0.007035+2+1+0.007048+2+1+0.007093+2+1+0.007137+8</definedName>
    <definedName name="ZA211AQ" localSheetId="1">2+1+0.00714+2+1+0.007162+2+1+0.007269+2+1+0.00728+2+1+0.007334+2+1+0.007338+2+1+0.007392+2+1+0.007402+2+2+0.007534+2+1+0.007535+2+1+0.007543+2+1+0.007589+8</definedName>
    <definedName name="ZA211AR" localSheetId="1">2+1+0.007607+2+1+0.007611+2+1+0.007616+2+1+0.007623+2+1+0.007658+2+1+0.007671+2+1+0.007716+2+1+0.007824+2+1+0.007837+2+1+0.007873+2+2+0.007958+2+1+0.007968+8</definedName>
    <definedName name="ZA211AS" localSheetId="1">2+1+0.008069+2+1+0.008095+2+1+0.008104+2+1+0.008132+2+1+0.008139+2+1+0.00816+2+1+0.008185+2+1+0.008291+2+1+0.008306+2+1+0.008589+2+1+0.008725+2+1+0.008738+8</definedName>
    <definedName name="ZA211AT" localSheetId="1">2+1+0.008858+2+1+0.009238+2+1+0.009505+2+1+0.009512+2+1+0.00957+2+1+0.009573+2+1+0.009802+2+1+0.00987+2+1+0.009957+2+1+0.01037+2+1+0.010507+2+1+0.010586+8</definedName>
    <definedName name="ZA211AU" localSheetId="1">2+1+0.010676+2+1+0.010691+2+1+0.010756+2+1+0.011292+2+1+0.011544+2+2+0.012054+2+1+0.012077+2+1+0.012398+2+1+0.012441+2+1+0.012556+2+1+0.012804+2+1+0.013068+8</definedName>
    <definedName name="ZA211AV" localSheetId="1">2+1+0.013475+9</definedName>
    <definedName name="ZA212AA" localSheetId="1">2+1+0.00248+2+1+0.002727+2+1+0.002759+2+1+0.002859+2+1+0.002879+2+1+0.00288+2+1+0.002933+2+1+0.002935+2+1+0.002942+2+1+0.002979+2+1+0.003014+2+1+0.003123+8</definedName>
    <definedName name="ZA212AB" localSheetId="1">2+1+0.003317+2+1+0.003373+2+1+0.003413+2+1+0.003452+2+1+0.003514+2+1+0.003594+2+1+0.003674+2+1+0.003676+2+1+0.003688+2+1+0.003709+2+1+0.003714+2+1+0.003724+8</definedName>
    <definedName name="ZA212AC" localSheetId="1">2+1+0.003735+2+1+0.003744+2+1+0.003746+2+1+0.003755+2+1+0.00376+2+1+0.003764+2+1+0.003823+2+1+0.003904+2+1+0.003914+2+1+0.003963+2+1+0.003976+2+1+0.003986+8</definedName>
    <definedName name="ZA212AD" localSheetId="1">2+1+0.004017+2+1+0.004019+2+1+0.004043+2+1+0.004084+2+1+0.004089+2+1+0.004098+2+1+0.004135+2+1+0.00415+2+1+0.004151+2+1+0.00417+2+1+0.004171+2+1+0.004194+8</definedName>
    <definedName name="ZA212AE" localSheetId="1">2+1+0.004208+2+1+0.004233+2+1+0.004314+2+1+0.004333+2+2+0.004348+2+1+0.004356+2+1+0.004368+2+1+0.00437+2+1+0.004377+2+1+0.004391+2+1+0.004407+2+1+0.004415+8</definedName>
    <definedName name="ZA212AF" localSheetId="1">2+1+0.004441+2+1+0.0045+2+1+0.004521+2+1+0.004554+2+1+0.004556+2+2+0.004558+2+1+0.004573+2+1+0.004598+2+2+0.0046+2+1+0.00461+2+1+0.004616+2+1+0.004645+8</definedName>
    <definedName name="ZA212AG" localSheetId="1">2+1+0.004656+2+1+0.004678+2+1+0.004681+2+1+0.004706+2+1+0.004711+2+1+0.004721+2+1+0.004767+2+1+0.004805+2+1+0.004819+2+1+0.004846+2+1+0.004849+2+1+0.004853+8</definedName>
    <definedName name="ZA212AH" localSheetId="1">2+1+0.004867+2+1+0.004874+2+1+0.004884+2+1+0.004894+2+1+0.004927+2+1+0.004934+2+1+0.005001+2+1+0.005043+2+2+0.005053+2+1+0.005072+2+1+0.005077+2+1+0.005088+8</definedName>
    <definedName name="ZA212AI" localSheetId="1">2+1+0.005118+2+1+0.005144+2+1+0.005177+2+1+0.0052+2+1+0.005208+2+1+0.005211+2+1+0.005232+2+1+0.005246+2+1+0.005267+2+1+0.005269+2+1+0.005281+2+1+0.005288+8</definedName>
    <definedName name="ZA212AJ" localSheetId="1">2+1+0.005296+2+1+0.005335+2+1+0.005339+2+1+0.005357+2+1+0.005368+2+1+0.005369+2+1+0.00539+2+1+0.005502+2+1+0.005514+2+1+0.005546+2+1+0.00555+2+1+0.005555+8</definedName>
    <definedName name="ZA212AK" localSheetId="1">2+1+0.005575+2+1+0.005577+2+1+0.00559+2+1+0.005591+2+1+0.005651+2+1+0.005662+2+1+0.00567+2+1+0.005679+2+1+0.005705+2+1+0.005781+2+1+0.005811+2+1+0.005812+8</definedName>
    <definedName name="ZA212AL" localSheetId="1">2+1+0.005824+2+1+0.005901+2+1+0.005938+2+1+0.005953+2+1+0.005954+2+1+0.005973+2+1+0.005984+2+1+0.005989+2+1+0.006024+2+1+0.006044+2+1+0.006049+2+1+0.006069+8</definedName>
    <definedName name="ZA212AM" localSheetId="1">2+1+0.006082+2+1+0.006101+2+1+0.006112+2+1+0.006131+2+1+0.00616+2+1+0.006167+2+1+0.00618+2+1+0.006186+2+1+0.006189+2+1+0.006246+2+1+0.006251+2+1+0.006264+8</definedName>
    <definedName name="ZA212AN" localSheetId="1">2+1+0.006326+2+1+0.006341+2+1+0.006342+2+1+0.00638+2+1+0.006388+2+1+0.006393+2+1+0.006426+2+1+0.006441+2+1+0.006474+2+1+0.006488+2+1+0.006504+2+1+0.006522+8</definedName>
    <definedName name="ZA212AO" localSheetId="1">2+1+0.006545+2+1+0.006572+2+1+0.006634+2+1+0.006661+2+1+0.006706+2+1+0.006738+2+1+0.006748+2+1+0.006765+2+2+0.006771+2+1+0.006806+2+1+0.006818+2+1+0.006821+8</definedName>
    <definedName name="ZA212AP" localSheetId="1">2+1+0.006864+2+1+0.006866+2+1+0.006873+2+1+0.006907+2+1+0.006955+2+1+0.006976+2+1+0.006997+2+1+0.006999+2+1+0.007035+2+1+0.007048+2+1+0.007093+2+1+0.007137+8</definedName>
    <definedName name="ZA212AQ" localSheetId="1">2+1+0.00714+2+1+0.007162+2+1+0.007269+2+1+0.00728+2+1+0.007334+2+1+0.007338+2+1+0.007392+2+1+0.007402+2+2+0.007534+2+1+0.007535+2+1+0.007543+2+1+0.007589+8</definedName>
    <definedName name="ZA212AR" localSheetId="1">2+1+0.007607+2+1+0.007611+2+1+0.007616+2+1+0.007623+2+1+0.007658+2+1+0.007671+2+1+0.007716+2+1+0.007824+2+1+0.007837+2+1+0.007873+2+2+0.007958+2+1+0.007968+8</definedName>
    <definedName name="ZA212AS" localSheetId="1">2+1+0.008069+2+1+0.008095+2+1+0.008104+2+1+0.008132+2+1+0.008139+2+1+0.00816+2+1+0.008185+2+1+0.008291+2+1+0.008306+2+1+0.008589+2+1+0.008725+2+1+0.008738+8</definedName>
    <definedName name="ZA212AT" localSheetId="1">2+1+0.008858+2+1+0.009238+2+1+0.009505+2+1+0.009512+2+1+0.00957+2+1+0.009573+2+1+0.009802+2+1+0.00987+2+1+0.009957+2+1+0.01037+2+1+0.010507+2+1+0.010586+8</definedName>
    <definedName name="ZA212AU" localSheetId="1">2+1+0.010676+2+1+0.010691+2+1+0.010756+2+1+0.011292+2+1+0.011544+2+2+0.012054+2+1+0.012077+2+1+0.012398+2+1+0.012441+2+1+0.012556+2+1+0.012804+2+1+0.013068+8</definedName>
    <definedName name="ZA212AV" localSheetId="1">2+1+0.013475+9</definedName>
    <definedName name="ZA213AA" localSheetId="1">2+1+0.00248+2+1+0.002727+2+1+0.002759+2+1+0.002859+2+1+0.002879+2+1+0.00288+2+1+0.002933+2+1+0.002935+2+1+0.002942+2+1+0.002979+2+1+0.003014+2+1+0.003123+8</definedName>
    <definedName name="ZA213AB" localSheetId="1">2+1+0.003317+2+1+0.003373+2+1+0.003413+2+1+0.003452+2+1+0.003514+2+1+0.003594+2+1+0.003674+2+1+0.003676+2+1+0.003688+2+1+0.003709+2+1+0.003714+2+1+0.003724+8</definedName>
    <definedName name="ZA213AC" localSheetId="1">2+1+0.003735+2+1+0.003744+2+1+0.003746+2+1+0.003755+2+1+0.00376+2+1+0.003764+2+1+0.003823+2+1+0.003904+2+1+0.003914+2+1+0.003963+2+1+0.003976+2+1+0.003986+8</definedName>
    <definedName name="ZA213AD" localSheetId="1">2+1+0.004017+2+1+0.004019+2+1+0.004043+2+1+0.004084+2+1+0.004089+2+1+0.004098+2+1+0.004135+2+1+0.00415+2+1+0.004151+2+1+0.00417+2+1+0.004171+2+1+0.004194+8</definedName>
    <definedName name="ZA213AE" localSheetId="1">2+1+0.004208+2+1+0.004233+2+1+0.004314+2+1+0.004333+2+2+0.004348+2+1+0.004356+2+1+0.004368+2+1+0.00437+2+1+0.004377+2+1+0.004391+2+1+0.004407+2+1+0.004415+8</definedName>
    <definedName name="ZA213AF" localSheetId="1">2+1+0.004441+2+1+0.0045+2+1+0.004521+2+1+0.004554+2+1+0.004556+2+2+0.004558+2+1+0.004573+2+1+0.004598+2+2+0.0046+2+1+0.00461+2+1+0.004616+2+1+0.004645+8</definedName>
    <definedName name="ZA213AG" localSheetId="1">2+1+0.004656+2+1+0.004678+2+1+0.004681+2+1+0.004706+2+1+0.004711+2+1+0.004721+2+1+0.004767+2+1+0.004805+2+1+0.004819+2+1+0.004846+2+1+0.004849+2+1+0.004853+8</definedName>
    <definedName name="ZA213AH" localSheetId="1">2+1+0.004867+2+1+0.004874+2+1+0.004884+2+1+0.004894+2+1+0.004927+2+1+0.004934+2+1+0.005001+2+1+0.005043+2+2+0.005053+2+1+0.005072+2+1+0.005077+2+1+0.005088+8</definedName>
    <definedName name="ZA213AI" localSheetId="1">2+1+0.005118+2+1+0.005144+2+1+0.005177+2+1+0.0052+2+1+0.005208+2+1+0.005211+2+1+0.005232+2+1+0.005246+2+1+0.005267+2+1+0.005269+2+1+0.005281+2+1+0.005288+8</definedName>
    <definedName name="ZA213AJ" localSheetId="1">2+1+0.005296+2+1+0.005335+2+1+0.005339+2+1+0.005357+2+1+0.005368+2+1+0.005369+2+1+0.00539+2+1+0.005502+2+1+0.005514+2+1+0.005546+2+1+0.00555+2+1+0.005555+8</definedName>
    <definedName name="ZA213AK" localSheetId="1">2+1+0.005575+2+1+0.005577+2+1+0.00559+2+1+0.005591+2+1+0.005651+2+1+0.005662+2+1+0.00567+2+1+0.005679+2+1+0.005705+2+1+0.005781+2+1+0.005811+2+1+0.005812+8</definedName>
    <definedName name="ZA213AL" localSheetId="1">2+1+0.005824+2+1+0.005901+2+1+0.005938+2+1+0.005953+2+1+0.005954+2+1+0.005973+2+1+0.005984+2+1+0.005989+2+1+0.006024+2+1+0.006044+2+1+0.006049+2+1+0.006069+8</definedName>
    <definedName name="ZA213AM" localSheetId="1">2+1+0.006082+2+1+0.006101+2+1+0.006112+2+1+0.006131+2+1+0.00616+2+1+0.006167+2+1+0.00618+2+1+0.006186+2+1+0.006189+2+1+0.006246+2+1+0.006251+2+1+0.006264+8</definedName>
    <definedName name="ZA213AN" localSheetId="1">2+1+0.006326+2+1+0.006341+2+1+0.006342+2+1+0.00638+2+1+0.006388+2+1+0.006393+2+1+0.006426+2+1+0.006441+2+1+0.006474+2+1+0.006488+2+1+0.006504+2+1+0.006522+8</definedName>
    <definedName name="ZA213AO" localSheetId="1">2+1+0.006545+2+1+0.006572+2+1+0.006634+2+1+0.006661+2+1+0.006706+2+1+0.006738+2+1+0.006748+2+1+0.006765+2+2+0.006771+2+1+0.006806+2+1+0.006818+2+1+0.006821+8</definedName>
    <definedName name="ZA213AP" localSheetId="1">2+1+0.006864+2+1+0.006866+2+1+0.006873+2+1+0.006907+2+1+0.006955+2+1+0.006976+2+1+0.006997+2+1+0.006999+2+1+0.007035+2+1+0.007048+2+1+0.007093+2+1+0.007137+8</definedName>
    <definedName name="ZA213AQ" localSheetId="1">2+1+0.00714+2+1+0.007162+2+1+0.007269+2+1+0.00728+2+1+0.007334+2+1+0.007338+2+1+0.007392+2+1+0.007402+2+2+0.007534+2+1+0.007535+2+1+0.007543+2+1+0.007589+8</definedName>
    <definedName name="ZA213AR" localSheetId="1">2+1+0.007607+2+1+0.007611+2+1+0.007616+2+1+0.007623+2+1+0.007658+2+1+0.007671+2+1+0.007716+2+1+0.007824+2+1+0.007837+2+1+0.007873+2+2+0.007958+2+1+0.007968+8</definedName>
    <definedName name="ZA213AS" localSheetId="1">2+1+0.008069+2+1+0.008095+2+1+0.008104+2+1+0.008132+2+1+0.008139+2+1+0.00816+2+1+0.008185+2+1+0.008291+2+1+0.008306+2+1+0.008589+2+1+0.008725+2+1+0.008738+8</definedName>
    <definedName name="ZA213AT" localSheetId="1">2+1+0.008858+2+1+0.009238+2+1+0.009505+2+1+0.009512+2+1+0.00957+2+1+0.009573+2+1+0.009802+2+1+0.00987+2+1+0.009957+2+1+0.01037+2+1+0.010507+2+1+0.010586+8</definedName>
    <definedName name="ZA213AU" localSheetId="1">2+1+0.010676+2+1+0.010691+2+1+0.010756+2+1+0.011292+2+1+0.011544+2+2+0.012054+2+1+0.012077+2+1+0.012398+2+1+0.012441+2+1+0.012556+2+1+0.012804+2+1+0.013068+8</definedName>
    <definedName name="ZA213AV" localSheetId="1">2+1+0.013475+9</definedName>
    <definedName name="ZA214AA" localSheetId="1">2+1+0.00248+2+1+0.002727+2+1+0.002759+2+1+0.002859+2+1+0.002879+2+1+0.00288+2+1+0.002933+2+1+0.002935+2+1+0.002942+2+1+0.002979+2+1+0.003014+2+1+0.003123+8</definedName>
    <definedName name="ZA214AB" localSheetId="1">2+1+0.003317+2+1+0.003373+2+1+0.003413+2+1+0.003452+2+1+0.003514+2+1+0.003594+2+1+0.003674+2+1+0.003676+2+1+0.003688+2+1+0.003709+2+1+0.003714+2+1+0.003724+8</definedName>
    <definedName name="ZA214AC" localSheetId="1">2+1+0.003735+2+1+0.003744+2+1+0.003746+2+1+0.003755+2+1+0.00376+2+1+0.003764+2+1+0.003823+2+1+0.003904+2+1+0.003914+2+1+0.003963+2+1+0.003976+2+1+0.003986+8</definedName>
    <definedName name="ZA214AD" localSheetId="1">2+1+0.004017+2+1+0.004019+2+1+0.004043+2+1+0.004084+2+1+0.004089+2+1+0.004098+2+1+0.004135+2+1+0.00415+2+1+0.004151+2+1+0.00417+2+1+0.004171+2+1+0.004194+8</definedName>
    <definedName name="ZA214AE" localSheetId="1">2+1+0.004208+2+1+0.004233+2+1+0.004314+2+1+0.004333+2+2+0.004348+2+1+0.004356+2+1+0.004368+2+1+0.00437+2+1+0.004377+2+1+0.004391+2+1+0.004407+2+1+0.004415+8</definedName>
    <definedName name="ZA214AF" localSheetId="1">2+1+0.004441+2+1+0.0045+2+1+0.004521+2+1+0.004554+2+1+0.004556+2+2+0.004558+2+1+0.004573+2+1+0.004598+2+2+0.0046+2+1+0.00461+2+1+0.004616+2+1+0.004645+8</definedName>
    <definedName name="ZA214AG" localSheetId="1">2+1+0.004656+2+1+0.004678+2+1+0.004681+2+1+0.004706+2+1+0.004711+2+1+0.004721+2+1+0.004767+2+1+0.004805+2+1+0.004819+2+1+0.004846+2+1+0.004849+2+1+0.004853+8</definedName>
    <definedName name="ZA214AH" localSheetId="1">2+1+0.004867+2+1+0.004874+2+1+0.004884+2+1+0.004894+2+1+0.004927+2+1+0.004934+2+1+0.005001+2+1+0.005043+2+2+0.005053+2+1+0.005072+2+1+0.005077+2+1+0.005088+8</definedName>
    <definedName name="ZA214AI" localSheetId="1">2+1+0.005118+2+1+0.005144+2+1+0.005177+2+1+0.0052+2+1+0.005208+2+1+0.005211+2+1+0.005232+2+1+0.005246+2+1+0.005267+2+1+0.005269+2+1+0.005281+2+1+0.005288+8</definedName>
    <definedName name="ZA214AJ" localSheetId="1">2+1+0.005296+2+1+0.005335+2+1+0.005339+2+1+0.005357+2+1+0.005368+2+1+0.005369+2+1+0.00539+2+1+0.005502+2+1+0.005514+2+1+0.005546+2+1+0.00555+2+1+0.005555+8</definedName>
    <definedName name="ZA214AK" localSheetId="1">2+1+0.005575+2+1+0.005577+2+1+0.00559+2+1+0.005591+2+1+0.005651+2+1+0.005662+2+1+0.00567+2+1+0.005679+2+1+0.005705+2+1+0.005781+2+1+0.005811+2+1+0.005812+8</definedName>
    <definedName name="ZA214AL" localSheetId="1">2+1+0.005824+2+1+0.005901+2+1+0.005938+2+1+0.005953+2+1+0.005954+2+1+0.005973+2+1+0.005984+2+1+0.005989+2+1+0.006024+2+1+0.006044+2+1+0.006049+2+1+0.006069+8</definedName>
    <definedName name="ZA214AM" localSheetId="1">2+1+0.006082+2+1+0.006101+2+1+0.006112+2+1+0.006131+2+1+0.00616+2+1+0.006167+2+1+0.00618+2+1+0.006186+2+1+0.006189+2+1+0.006246+2+1+0.006251+2+1+0.006264+8</definedName>
    <definedName name="ZA214AN" localSheetId="1">2+1+0.006326+2+1+0.006341+2+1+0.006342+2+1+0.00638+2+1+0.006388+2+1+0.006393+2+1+0.006426+2+1+0.006441+2+1+0.006474+2+1+0.006488+2+1+0.006504+2+1+0.006522+8</definedName>
    <definedName name="ZA214AO" localSheetId="1">2+1+0.006545+2+1+0.006572+2+1+0.006634+2+1+0.006661+2+1+0.006706+2+1+0.006738+2+1+0.006748+2+1+0.006765+2+2+0.006771+2+1+0.006806+2+1+0.006818+2+1+0.006821+8</definedName>
    <definedName name="ZA214AP" localSheetId="1">2+1+0.006864+2+1+0.006866+2+1+0.006873+2+1+0.006907+2+1+0.006955+2+1+0.006976+2+1+0.006997+2+1+0.006999+2+1+0.007035+2+1+0.007048+2+1+0.007093+2+1+0.007137+8</definedName>
    <definedName name="ZA214AQ" localSheetId="1">2+1+0.00714+2+1+0.007162+2+1+0.007269+2+1+0.00728+2+1+0.007334+2+1+0.007338+2+1+0.007392+2+1+0.007402+2+2+0.007534+2+1+0.007535+2+1+0.007543+2+1+0.007589+8</definedName>
    <definedName name="ZA214AR" localSheetId="1">2+1+0.007607+2+1+0.007611+2+1+0.007616+2+1+0.007623+2+1+0.007658+2+1+0.007671+2+1+0.007716+2+1+0.007824+2+1+0.007837+2+1+0.007873+2+2+0.007958+2+1+0.007968+8</definedName>
    <definedName name="ZA214AS" localSheetId="1">2+1+0.008069+2+1+0.008095+2+1+0.008104+2+1+0.008132+2+1+0.008139+2+1+0.00816+2+1+0.008185+2+1+0.008291+2+1+0.008306+2+1+0.008589+2+1+0.008725+2+1+0.008738+8</definedName>
    <definedName name="ZA214AT" localSheetId="1">2+1+0.008858+2+1+0.009238+2+1+0.009505+2+1+0.009512+2+1+0.00957+2+1+0.009573+2+1+0.009802+2+1+0.00987+2+1+0.009957+2+1+0.01037+2+1+0.010507+2+1+0.010586+8</definedName>
    <definedName name="ZA214AU" localSheetId="1">2+1+0.010676+2+1+0.010691+2+1+0.010756+2+1+0.011292+2+1+0.011544+2+2+0.012054+2+1+0.012077+2+1+0.012398+2+1+0.012441+2+1+0.012556+2+1+0.012804+2+1+0.013068+8</definedName>
    <definedName name="ZA214AV" localSheetId="1">2+1+0.013475+9</definedName>
    <definedName name="ZA215AA" localSheetId="1">2+1+0.00248+2+1+0.002727+2+1+0.002759+2+1+0.002859+2+1+0.002879+2+1+0.00288+2+1+0.002933+2+1+0.002935+2+1+0.002942+2+1+0.002979+2+1+0.003014+2+1+0.003123+8</definedName>
    <definedName name="ZA215AB" localSheetId="1">2+1+0.003317+2+1+0.003373+2+1+0.003413+2+1+0.003452+2+1+0.003514+2+1+0.003594+2+1+0.003674+2+1+0.003676+2+1+0.003688+2+1+0.003709+2+1+0.003714+2+1+0.003724+8</definedName>
    <definedName name="ZA215AC" localSheetId="1">2+1+0.003735+2+1+0.003744+2+1+0.003746+2+1+0.003755+2+1+0.00376+2+1+0.003764+2+1+0.003823+2+1+0.003904+2+1+0.003914+2+1+0.003963+2+1+0.003976+2+1+0.003986+8</definedName>
    <definedName name="ZA215AD" localSheetId="1">2+1+0.004017+2+1+0.004019+2+1+0.004043+2+1+0.004084+2+1+0.004089+2+1+0.004098+2+1+0.004135+2+1+0.00415+2+1+0.004151+2+1+0.00417+2+1+0.004171+2+1+0.004194+8</definedName>
    <definedName name="ZA215AE" localSheetId="1">2+1+0.004208+2+1+0.004233+2+1+0.004314+2+1+0.004333+2+2+0.004348+2+1+0.004356+2+1+0.004368+2+1+0.00437+2+1+0.004377+2+1+0.004391+2+1+0.004407+2+1+0.004415+8</definedName>
    <definedName name="ZA215AF" localSheetId="1">2+1+0.004441+2+1+0.0045+2+1+0.004521+2+1+0.004554+2+1+0.004556+2+2+0.004558+2+1+0.004573+2+1+0.004598+2+2+0.0046+2+1+0.00461+2+1+0.004616+2+1+0.004645+8</definedName>
    <definedName name="ZA215AG" localSheetId="1">2+1+0.004656+2+1+0.004678+2+1+0.004681+2+1+0.004706+2+1+0.004711+2+1+0.004721+2+1+0.004767+2+1+0.004805+2+1+0.004819+2+1+0.004846+2+1+0.004849+2+1+0.004853+8</definedName>
    <definedName name="ZA215AH" localSheetId="1">2+1+0.004867+2+1+0.004874+2+1+0.004884+2+1+0.004894+2+1+0.004927+2+1+0.004934+2+1+0.005001+2+1+0.005043+2+2+0.005053+2+1+0.005072+2+1+0.005077+2+1+0.005088+8</definedName>
    <definedName name="ZA215AI" localSheetId="1">2+1+0.005118+2+1+0.005144+2+1+0.005177+2+1+0.0052+2+1+0.005208+2+1+0.005211+2+1+0.005232+2+1+0.005246+2+1+0.005267+2+1+0.005269+2+1+0.005281+2+1+0.005288+8</definedName>
    <definedName name="ZA215AJ" localSheetId="1">2+1+0.005296+2+1+0.005335+2+1+0.005339+2+1+0.005357+2+1+0.005368+2+1+0.005369+2+1+0.00539+2+1+0.005502+2+1+0.005514+2+1+0.005546+2+1+0.00555+2+1+0.005555+8</definedName>
    <definedName name="ZA215AK" localSheetId="1">2+1+0.005575+2+1+0.005577+2+1+0.00559+2+1+0.005591+2+1+0.005651+2+1+0.005662+2+1+0.00567+2+1+0.005679+2+1+0.005705+2+1+0.005781+2+1+0.005811+2+1+0.005812+8</definedName>
    <definedName name="ZA215AL" localSheetId="1">2+1+0.005824+2+1+0.005901+2+1+0.005938+2+1+0.005953+2+1+0.005954+2+1+0.005973+2+1+0.005984+2+1+0.005989+2+1+0.006024+2+1+0.006044+2+1+0.006049+2+1+0.006069+8</definedName>
    <definedName name="ZA215AM" localSheetId="1">2+1+0.006082+2+1+0.006101+2+1+0.006112+2+1+0.006131+2+1+0.00616+2+1+0.006167+2+1+0.00618+2+1+0.006186+2+1+0.006189+2+1+0.006246+2+1+0.006251+2+1+0.006264+8</definedName>
    <definedName name="ZA215AN" localSheetId="1">2+1+0.006326+2+1+0.006341+2+1+0.006342+2+1+0.00638+2+1+0.006388+2+1+0.006393+2+1+0.006426+2+1+0.006441+2+1+0.006474+2+1+0.006488+2+1+0.006504+2+1+0.006522+8</definedName>
    <definedName name="ZA215AO" localSheetId="1">2+1+0.006545+2+1+0.006572+2+1+0.006634+2+1+0.006661+2+1+0.006706+2+1+0.006738+2+1+0.006748+2+1+0.006765+2+2+0.006771+2+1+0.006806+2+1+0.006818+2+1+0.006821+8</definedName>
    <definedName name="ZA215AP" localSheetId="1">2+1+0.006864+2+1+0.006866+2+1+0.006873+2+1+0.006907+2+1+0.006955+2+1+0.006976+2+1+0.006997+2+1+0.006999+2+1+0.007035+2+1+0.007048+2+1+0.007093+2+1+0.007137+8</definedName>
    <definedName name="ZA215AQ" localSheetId="1">2+1+0.00714+2+1+0.007162+2+1+0.007269+2+1+0.00728+2+1+0.007334+2+1+0.007338+2+1+0.007392+2+1+0.007402+2+2+0.007534+2+1+0.007535+2+1+0.007543+2+1+0.007589+8</definedName>
    <definedName name="ZA215AR" localSheetId="1">2+1+0.007607+2+1+0.007611+2+1+0.007616+2+1+0.007623+2+1+0.007658+2+1+0.007671+2+1+0.007716+2+1+0.007824+2+1+0.007837+2+1+0.007873+2+2+0.007958+2+1+0.007968+8</definedName>
    <definedName name="ZA215AS" localSheetId="1">2+1+0.008069+2+1+0.008095+2+1+0.008104+2+1+0.008132+2+1+0.008139+2+1+0.00816+2+1+0.008185+2+1+0.008291+2+1+0.008306+2+1+0.008589+2+1+0.008725+2+1+0.008738+8</definedName>
    <definedName name="ZA215AT" localSheetId="1">2+1+0.008858+2+1+0.009238+2+1+0.009505+2+1+0.009512+2+1+0.00957+2+1+0.009573+2+1+0.009802+2+1+0.00987+2+1+0.009957+2+1+0.01037+2+1+0.010507+2+1+0.010586+8</definedName>
    <definedName name="ZA215AU" localSheetId="1">2+1+0.010676+2+1+0.010691+2+1+0.010756+2+1+0.011292+2+1+0.011544+2+2+0.012054+2+1+0.012077+2+1+0.012398+2+1+0.012441+2+1+0.012556+2+1+0.012804+2+1+0.013068+8</definedName>
    <definedName name="ZA215AV" localSheetId="1">2+1+0.013475+9</definedName>
    <definedName name="ZA216AA" localSheetId="1">2+1+0.00248+2+1+0.002727+2+1+0.002759+2+1+0.002859+2+1+0.002879+2+1+0.00288+2+1+0.002933+2+1+0.002935+2+1+0.002942+2+1+0.002979+2+1+0.003014+2+1+0.003123+8</definedName>
    <definedName name="ZA216AB" localSheetId="1">2+1+0.003317+2+1+0.003373+2+1+0.003413+2+1+0.003452+2+1+0.003514+2+1+0.003594+2+1+0.003674+2+1+0.003676+2+1+0.003688+2+1+0.003709+2+1+0.003714+2+1+0.003724+8</definedName>
    <definedName name="ZA216AC" localSheetId="1">2+1+0.003735+2+1+0.003744+2+1+0.003746+2+1+0.003755+2+1+0.00376+2+1+0.003764+2+1+0.003823+2+1+0.003904+2+1+0.003914+2+1+0.003963+2+1+0.003976+2+1+0.003986+8</definedName>
    <definedName name="ZA216AD" localSheetId="1">2+1+0.004017+2+1+0.004019+2+1+0.004043+2+1+0.004084+2+1+0.004089+2+1+0.004098+2+1+0.004135+2+1+0.00415+2+1+0.004151+2+1+0.00417+2+1+0.004171+2+1+0.004194+8</definedName>
    <definedName name="ZA216AE" localSheetId="1">2+1+0.004208+2+1+0.004233+2+1+0.004314+2+1+0.004333+2+2+0.004348+2+1+0.004356+2+1+0.004368+2+1+0.00437+2+1+0.004377+2+1+0.004391+2+1+0.004407+2+1+0.004415+8</definedName>
    <definedName name="ZA216AF" localSheetId="1">2+1+0.004441+2+1+0.0045+2+1+0.004521+2+1+0.004554+2+1+0.004556+2+2+0.004558+2+1+0.004573+2+1+0.004598+2+2+0.0046+2+1+0.00461+2+1+0.004616+2+1+0.004645+8</definedName>
    <definedName name="ZA216AG" localSheetId="1">2+1+0.004656+2+1+0.004678+2+1+0.004681+2+1+0.004706+2+1+0.004711+2+1+0.004721+2+1+0.004767+2+1+0.004805+2+1+0.004819+2+1+0.004846+2+1+0.004849+2+1+0.004853+8</definedName>
    <definedName name="ZA216AH" localSheetId="1">2+1+0.004867+2+1+0.004874+2+1+0.004884+2+1+0.004894+2+1+0.004927+2+1+0.004934+2+1+0.005001+2+1+0.005043+2+2+0.005053+2+1+0.005072+2+1+0.005077+2+1+0.005088+8</definedName>
    <definedName name="ZA216AI" localSheetId="1">2+1+0.005118+2+1+0.005144+2+1+0.005177+2+1+0.0052+2+1+0.005208+2+1+0.005211+2+1+0.005232+2+1+0.005246+2+1+0.005267+2+1+0.005269+2+1+0.005281+2+1+0.005288+8</definedName>
    <definedName name="ZA216AJ" localSheetId="1">2+1+0.005296+2+1+0.005335+2+1+0.005339+2+1+0.005357+2+1+0.005368+2+1+0.005369+2+1+0.00539+2+1+0.005502+2+1+0.005514+2+1+0.005546+2+1+0.00555+2+1+0.005555+8</definedName>
    <definedName name="ZA216AK" localSheetId="1">2+1+0.005575+2+1+0.005577+2+1+0.00559+2+1+0.005591+2+1+0.005651+2+1+0.005662+2+1+0.00567+2+1+0.005679+2+1+0.005705+2+1+0.005781+2+1+0.005811+2+1+0.005812+8</definedName>
    <definedName name="ZA216AL" localSheetId="1">2+1+0.005824+2+1+0.005901+2+1+0.005938+2+1+0.005953+2+1+0.005954+2+1+0.005973+2+1+0.005984+2+1+0.005989+2+1+0.006024+2+1+0.006044+2+1+0.006049+2+1+0.006069+8</definedName>
    <definedName name="ZA216AM" localSheetId="1">2+1+0.006082+2+1+0.006101+2+1+0.006112+2+1+0.006131+2+1+0.00616+2+1+0.006167+2+1+0.00618+2+1+0.006186+2+1+0.006189+2+1+0.006246+2+1+0.006251+2+1+0.006264+8</definedName>
    <definedName name="ZA216AN" localSheetId="1">2+1+0.006326+2+1+0.006341+2+1+0.006342+2+1+0.00638+2+1+0.006388+2+1+0.006393+2+1+0.006426+2+1+0.006441+2+1+0.006474+2+1+0.006488+2+1+0.006504+2+1+0.006522+8</definedName>
    <definedName name="ZA216AO" localSheetId="1">2+1+0.006545+2+1+0.006572+2+1+0.006634+2+1+0.006661+2+1+0.006706+2+1+0.006738+2+1+0.006748+2+1+0.006765+2+2+0.006771+2+1+0.006806+2+1+0.006818+2+1+0.006821+8</definedName>
    <definedName name="ZA216AP" localSheetId="1">2+1+0.006864+2+1+0.006866+2+1+0.006873+2+1+0.006907+2+1+0.006955+2+1+0.006976+2+1+0.006997+2+1+0.006999+2+1+0.007035+2+1+0.007048+2+1+0.007093+2+1+0.007137+8</definedName>
    <definedName name="ZA216AQ" localSheetId="1">2+1+0.00714+2+1+0.007162+2+1+0.007269+2+1+0.00728+2+1+0.007334+2+1+0.007338+2+1+0.007392+2+1+0.007402+2+2+0.007534+2+1+0.007535+2+1+0.007543+2+1+0.007589+8</definedName>
    <definedName name="ZA216AR" localSheetId="1">2+1+0.007607+2+1+0.007611+2+1+0.007616+2+1+0.007623+2+1+0.007658+2+1+0.007671+2+1+0.007716+2+1+0.007824+2+1+0.007837+2+1+0.007873+2+2+0.007958+2+1+0.007968+8</definedName>
    <definedName name="ZA216AS" localSheetId="1">2+1+0.008069+2+1+0.008095+2+1+0.008104+2+1+0.008132+2+1+0.008139+2+1+0.00816+2+1+0.008185+2+1+0.008291+2+1+0.008306+2+1+0.008589+2+1+0.008725+2+1+0.008738+8</definedName>
    <definedName name="ZA216AT" localSheetId="1">2+1+0.008858+2+1+0.009238+2+1+0.009505+2+1+0.009512+2+1+0.00957+2+1+0.009573+2+1+0.009802+2+1+0.00987+2+1+0.009957+2+1+0.01037+2+1+0.010507+2+1+0.010586+8</definedName>
    <definedName name="ZA216AU" localSheetId="1">2+1+0.010676+2+1+0.010691+2+1+0.010756+2+1+0.011292+2+1+0.011544+2+2+0.012054+2+1+0.012077+2+1+0.012398+2+1+0.012441+2+1+0.012556+2+1+0.012804+2+1+0.013068+8</definedName>
    <definedName name="ZA216AV" localSheetId="1">2+1+0.013475+9</definedName>
    <definedName name="ZA217AA" localSheetId="1">2+1+0.00248+2+1+0.002727+2+1+0.002759+2+1+0.002859+2+1+0.002879+2+1+0.00288+2+1+0.002933+2+1+0.002935+2+1+0.002942+2+1+0.002979+2+1+0.003014+2+1+0.003123+8</definedName>
    <definedName name="ZA217AB" localSheetId="1">2+1+0.003317+2+1+0.003373+2+1+0.003413+2+1+0.003452+2+1+0.003514+2+1+0.003594+2+1+0.003674+2+1+0.003676+2+1+0.003688+2+1+0.003709+2+1+0.003714+2+1+0.003724+8</definedName>
    <definedName name="ZA217AC" localSheetId="1">2+1+0.003735+2+1+0.003744+2+1+0.003746+2+1+0.003755+2+1+0.00376+2+1+0.003764+2+1+0.003823+2+1+0.003904+2+1+0.003914+2+1+0.003963+2+1+0.003976+2+1+0.003986+8</definedName>
    <definedName name="ZA217AD" localSheetId="1">2+1+0.004017+2+1+0.004019+2+1+0.004043+2+1+0.004084+2+1+0.004089+2+1+0.004098+2+1+0.004135+2+1+0.00415+2+1+0.004151+2+1+0.00417+2+1+0.004171+2+1+0.004194+8</definedName>
    <definedName name="ZA217AE" localSheetId="1">2+1+0.004208+2+1+0.004233+2+1+0.004314+2+1+0.004333+2+2+0.004348+2+1+0.004356+2+1+0.004368+2+1+0.00437+2+1+0.004377+2+1+0.004391+2+1+0.004407+2+1+0.004415+8</definedName>
    <definedName name="ZA217AF" localSheetId="1">2+1+0.004441+2+1+0.0045+2+1+0.004521+2+1+0.004554+2+1+0.004556+2+2+0.004558+2+1+0.004573+2+1+0.004598+2+2+0.0046+2+1+0.00461+2+1+0.004616+2+1+0.004645+8</definedName>
    <definedName name="ZA217AG" localSheetId="1">2+1+0.004656+2+1+0.004678+2+1+0.004681+2+1+0.004706+2+1+0.004711+2+1+0.004721+2+1+0.004767+2+1+0.004805+2+1+0.004819+2+1+0.004846+2+1+0.004849+2+1+0.004853+8</definedName>
    <definedName name="ZA217AH" localSheetId="1">2+1+0.004867+2+1+0.004874+2+1+0.004884+2+1+0.004894+2+1+0.004927+2+1+0.004934+2+1+0.005001+2+1+0.005043+2+2+0.005053+2+1+0.005072+2+1+0.005077+2+1+0.005088+8</definedName>
    <definedName name="ZA217AI" localSheetId="1">2+1+0.005118+2+1+0.005144+2+1+0.005177+2+1+0.0052+2+1+0.005208+2+1+0.005211+2+1+0.005232+2+1+0.005246+2+1+0.005267+2+1+0.005269+2+1+0.005281+2+1+0.005288+8</definedName>
    <definedName name="ZA217AJ" localSheetId="1">2+1+0.005296+2+1+0.005335+2+1+0.005339+2+1+0.005357+2+1+0.005368+2+1+0.005369+2+1+0.00539+2+1+0.005502+2+1+0.005514+2+1+0.005546+2+1+0.00555+2+1+0.005555+8</definedName>
    <definedName name="ZA217AK" localSheetId="1">2+1+0.005575+2+1+0.005577+2+1+0.00559+2+1+0.005591+2+1+0.005651+2+1+0.005662+2+1+0.00567+2+1+0.005679+2+1+0.005705+2+1+0.005781+2+1+0.005811+2+1+0.005812+8</definedName>
    <definedName name="ZA217AL" localSheetId="1">2+1+0.005824+2+1+0.005901+2+1+0.005938+2+1+0.005953+2+1+0.005954+2+1+0.005973+2+1+0.005984+2+1+0.005989+2+1+0.006024+2+1+0.006044+2+1+0.006049+2+1+0.006069+8</definedName>
    <definedName name="ZA217AM" localSheetId="1">2+1+0.006082+2+1+0.006101+2+1+0.006112+2+1+0.006131+2+1+0.00616+2+1+0.006167+2+1+0.00618+2+1+0.006186+2+1+0.006189+2+1+0.006246+2+1+0.006251+2+1+0.006264+8</definedName>
    <definedName name="ZA217AN" localSheetId="1">2+1+0.006326+2+1+0.006341+2+1+0.006342+2+1+0.00638+2+1+0.006388+2+1+0.006393+2+1+0.006426+2+1+0.006441+2+1+0.006474+2+1+0.006488+2+1+0.006504+2+1+0.006522+8</definedName>
    <definedName name="ZA217AO" localSheetId="1">2+1+0.006545+2+1+0.006572+2+1+0.006634+2+1+0.006661+2+1+0.006706+2+1+0.006738+2+1+0.006748+2+1+0.006765+2+2+0.006771+2+1+0.006806+2+1+0.006818+2+1+0.006821+8</definedName>
    <definedName name="ZA217AP" localSheetId="1">2+1+0.006864+2+1+0.006866+2+1+0.006873+2+1+0.006907+2+1+0.006955+2+1+0.006976+2+1+0.006997+2+1+0.006999+2+1+0.007035+2+1+0.007048+2+1+0.007093+2+1+0.007137+8</definedName>
    <definedName name="ZA217AQ" localSheetId="1">2+1+0.00714+2+1+0.007162+2+1+0.007269+2+1+0.00728+2+1+0.007334+2+1+0.007338+2+1+0.007392+2+1+0.007402+2+2+0.007534+2+1+0.007535+2+1+0.007543+2+1+0.007589+8</definedName>
    <definedName name="ZA217AR" localSheetId="1">2+1+0.007607+2+1+0.007611+2+1+0.007616+2+1+0.007623+2+1+0.007658+2+1+0.007671+2+1+0.007716+2+1+0.007824+2+1+0.007837+2+1+0.007873+2+2+0.007958+2+1+0.007968+8</definedName>
    <definedName name="ZA217AS" localSheetId="1">2+1+0.008069+2+1+0.008095+2+1+0.008104+2+1+0.008132+2+1+0.008139+2+1+0.00816+2+1+0.008185+2+1+0.008291+2+1+0.008306+2+1+0.008589+2+1+0.008725+2+1+0.008738+8</definedName>
    <definedName name="ZA217AT" localSheetId="1">2+1+0.008858+2+1+0.009238+2+1+0.009505+2+1+0.009512+2+1+0.00957+2+1+0.009573+2+1+0.009802+2+1+0.00987+2+1+0.009957+2+1+0.01037+2+1+0.010507+2+1+0.010586+8</definedName>
    <definedName name="ZA217AU" localSheetId="1">2+1+0.010676+2+1+0.010691+2+1+0.010756+2+1+0.011292+2+1+0.011544+2+2+0.012054+2+1+0.012077+2+1+0.012398+2+1+0.012441+2+1+0.012556+2+1+0.012804+2+1+0.013068+8</definedName>
    <definedName name="ZA217AV" localSheetId="1">2+1+0.013475+9</definedName>
    <definedName name="ZA218AA" localSheetId="1">2+1+0.00248+2+1+0.002727+2+1+0.002759+2+1+0.002859+2+1+0.002879+2+1+0.00288+2+1+0.002933+2+1+0.002935+2+1+0.002942+2+1+0.002979+2+1+0.003014+2+1+0.003123+8</definedName>
    <definedName name="ZA218AB" localSheetId="1">2+1+0.003317+2+1+0.003373+2+1+0.003413+2+1+0.003452+2+1+0.003514+2+1+0.003594+2+1+0.003674+2+1+0.003676+2+1+0.003688+2+1+0.003709+2+1+0.003714+2+1+0.003724+8</definedName>
    <definedName name="ZA218AC" localSheetId="1">2+1+0.003735+2+1+0.003744+2+1+0.003746+2+1+0.003755+2+1+0.00376+2+1+0.003764+2+1+0.003823+2+1+0.003904+2+1+0.003914+2+1+0.003963+2+1+0.003976+2+1+0.003986+8</definedName>
    <definedName name="ZA218AD" localSheetId="1">2+1+0.004017+2+1+0.004019+2+1+0.004043+2+1+0.004084+2+1+0.004089+2+1+0.004098+2+1+0.004135+2+1+0.00415+2+1+0.004151+2+1+0.00417+2+1+0.004171+2+1+0.004194+8</definedName>
    <definedName name="ZA218AE" localSheetId="1">2+1+0.004208+2+1+0.004233+2+1+0.004314+2+1+0.004333+2+2+0.004348+2+1+0.004356+2+1+0.004368+2+1+0.00437+2+1+0.004377+2+1+0.004391+2+1+0.004407+2+1+0.004415+8</definedName>
    <definedName name="ZA218AF" localSheetId="1">2+1+0.004441+2+1+0.0045+2+1+0.004521+2+1+0.004554+2+1+0.004556+2+2+0.004558+2+1+0.004573+2+1+0.004598+2+2+0.0046+2+1+0.00461+2+1+0.004616+2+1+0.004645+8</definedName>
    <definedName name="ZA218AG" localSheetId="1">2+1+0.004656+2+1+0.004678+2+1+0.004681+2+1+0.004706+2+1+0.004711+2+1+0.004721+2+1+0.004767+2+1+0.004805+2+1+0.004819+2+1+0.004846+2+1+0.004849+2+1+0.004853+8</definedName>
    <definedName name="ZA218AH" localSheetId="1">2+1+0.004867+2+1+0.004874+2+1+0.004884+2+1+0.004894+2+1+0.004927+2+1+0.004934+2+1+0.005001+2+1+0.005043+2+2+0.005053+2+1+0.005072+2+1+0.005077+2+1+0.005088+8</definedName>
    <definedName name="ZA218AI" localSheetId="1">2+1+0.005118+2+1+0.005144+2+1+0.005177+2+1+0.0052+2+1+0.005208+2+1+0.005211+2+1+0.005232+2+1+0.005246+2+1+0.005267+2+1+0.005269+2+1+0.005281+2+1+0.005288+8</definedName>
    <definedName name="ZA218AJ" localSheetId="1">2+1+0.005296+2+1+0.005335+2+1+0.005339+2+1+0.005357+2+1+0.005368+2+1+0.005369+2+1+0.00539+2+1+0.005502+2+1+0.005514+2+1+0.005546+2+1+0.00555+2+1+0.005555+8</definedName>
    <definedName name="ZA218AK" localSheetId="1">2+1+0.005575+2+1+0.005577+2+1+0.00559+2+1+0.005591+2+1+0.005651+2+1+0.005662+2+1+0.00567+2+1+0.005679+2+1+0.005705+2+1+0.005781+2+1+0.005811+2+1+0.005812+8</definedName>
    <definedName name="ZA218AL" localSheetId="1">2+1+0.005824+2+1+0.005901+2+1+0.005938+2+1+0.005953+2+1+0.005954+2+1+0.005973+2+1+0.005984+2+1+0.005989+2+1+0.006024+2+1+0.006044+2+1+0.006049+2+1+0.006069+8</definedName>
    <definedName name="ZA218AM" localSheetId="1">2+1+0.006082+2+1+0.006101+2+1+0.006112+2+1+0.006131+2+1+0.00616+2+1+0.006167+2+1+0.00618+2+1+0.006186+2+1+0.006189+2+1+0.006246+2+1+0.006251+2+1+0.006264+8</definedName>
    <definedName name="ZA218AN" localSheetId="1">2+1+0.006326+2+1+0.006341+2+1+0.006342+2+1+0.00638+2+1+0.006388+2+1+0.006393+2+1+0.006426+2+1+0.006441+2+1+0.006474+2+1+0.006488+2+1+0.006504+2+1+0.006522+8</definedName>
    <definedName name="ZA218AO" localSheetId="1">2+1+0.006545+2+1+0.006572+2+1+0.006634+2+1+0.006661+2+1+0.006706+2+1+0.006738+2+1+0.006748+2+1+0.006765+2+2+0.006771+2+1+0.006806+2+1+0.006818+2+1+0.006821+8</definedName>
    <definedName name="ZA218AP" localSheetId="1">2+1+0.006864+2+1+0.006866+2+1+0.006873+2+1+0.006907+2+1+0.006955+2+1+0.006976+2+1+0.006997+2+1+0.006999+2+1+0.007035+2+1+0.007048+2+1+0.007093+2+1+0.007137+8</definedName>
    <definedName name="ZA218AQ" localSheetId="1">2+1+0.00714+2+1+0.007162+2+1+0.007269+2+1+0.00728+2+1+0.007334+2+1+0.007338+2+1+0.007392+2+1+0.007402+2+2+0.007534+2+1+0.007535+2+1+0.007543+2+1+0.007589+8</definedName>
    <definedName name="ZA218AR" localSheetId="1">2+1+0.007607+2+1+0.007611+2+1+0.007616+2+1+0.007623+2+1+0.007658+2+1+0.007671+2+1+0.007716+2+1+0.007824+2+1+0.007837+2+1+0.007873+2+2+0.007958+2+1+0.007968+8</definedName>
    <definedName name="ZA218AS" localSheetId="1">2+1+0.008069+2+1+0.008095+2+1+0.008104+2+1+0.008132+2+1+0.008139+2+1+0.00816+2+1+0.008185+2+1+0.008291+2+1+0.008306+2+1+0.008589+2+1+0.008725+2+1+0.008738+8</definedName>
    <definedName name="ZA218AT" localSheetId="1">2+1+0.008858+2+1+0.009238+2+1+0.009505+2+1+0.009512+2+1+0.00957+2+1+0.009573+2+1+0.009802+2+1+0.00987+2+1+0.009957+2+1+0.01037+2+1+0.010507+2+1+0.010586+8</definedName>
    <definedName name="ZA218AU" localSheetId="1">2+1+0.010676+2+1+0.010691+2+1+0.010756+2+1+0.011292+2+1+0.011544+2+2+0.012054+2+1+0.012077+2+1+0.012398+2+1+0.012441+2+1+0.012556+2+1+0.012804+2+1+0.013068+8</definedName>
    <definedName name="ZA218AV" localSheetId="1">2+1+0.013475+9</definedName>
    <definedName name="ZA219AA" localSheetId="1">2+1+0.00248+2+1+0.002727+2+1+0.002759+2+1+0.002859+2+1+0.002879+2+1+0.00288+2+1+0.002933+2+1+0.002935+2+1+0.002942+2+1+0.002979+2+1+0.003014+2+1+0.003123+8</definedName>
    <definedName name="ZA219AB" localSheetId="1">2+1+0.003317+2+1+0.003373+2+1+0.003413+2+1+0.003452+2+1+0.003514+2+1+0.003594+2+1+0.003674+2+1+0.003676+2+1+0.003688+2+1+0.003709+2+1+0.003714+2+1+0.003724+8</definedName>
    <definedName name="ZA219AC" localSheetId="1">2+1+0.003735+2+1+0.003744+2+1+0.003746+2+1+0.003755+2+1+0.00376+2+1+0.003764+2+1+0.003823+2+1+0.003904+2+1+0.003914+2+1+0.003963+2+1+0.003976+2+1+0.003986+8</definedName>
    <definedName name="ZA219AD" localSheetId="1">2+1+0.004017+2+1+0.004019+2+1+0.004043+2+1+0.004084+2+1+0.004089+2+1+0.004098+2+1+0.004135+2+1+0.00415+2+1+0.004151+2+1+0.00417+2+1+0.004171+2+1+0.004194+8</definedName>
    <definedName name="ZA219AE" localSheetId="1">2+1+0.004208+2+1+0.004233+2+1+0.004314+2+1+0.004333+2+2+0.004348+2+1+0.004356+2+1+0.004368+2+1+0.00437+2+1+0.004377+2+1+0.004391+2+1+0.004407+2+1+0.004415+8</definedName>
    <definedName name="ZA219AF" localSheetId="1">2+1+0.004441+2+1+0.0045+2+1+0.004521+2+1+0.004554+2+1+0.004556+2+2+0.004558+2+1+0.004573+2+1+0.004598+2+2+0.0046+2+1+0.00461+2+1+0.004616+2+1+0.004645+8</definedName>
    <definedName name="ZA219AG" localSheetId="1">2+1+0.004656+2+1+0.004678+2+1+0.004681+2+1+0.004706+2+1+0.004711+2+1+0.004721+2+1+0.004767+2+1+0.004805+2+1+0.004819+2+1+0.004846+2+1+0.004849+2+1+0.004853+8</definedName>
    <definedName name="ZA219AH" localSheetId="1">2+1+0.004867+2+1+0.004874+2+1+0.004884+2+1+0.004894+2+1+0.004927+2+1+0.004934+2+1+0.005001+2+1+0.005043+2+2+0.005053+2+1+0.005072+2+1+0.005077+2+1+0.005088+8</definedName>
    <definedName name="ZA219AI" localSheetId="1">2+1+0.005118+2+1+0.005144+2+1+0.005177+2+1+0.0052+2+1+0.005208+2+1+0.005211+2+1+0.005232+2+1+0.005246+2+1+0.005267+2+1+0.005269+2+1+0.005281+2+1+0.005288+8</definedName>
    <definedName name="ZA219AJ" localSheetId="1">2+1+0.005296+2+1+0.005335+2+1+0.005339+2+1+0.005357+2+1+0.005368+2+1+0.005369+2+1+0.00539+2+1+0.005502+2+1+0.005514+2+1+0.005546+2+1+0.00555+2+1+0.005555+8</definedName>
    <definedName name="ZA219AK" localSheetId="1">2+1+0.005575+2+1+0.005577+2+1+0.00559+2+1+0.005591+2+1+0.005651+2+1+0.005662+2+1+0.00567+2+1+0.005679+2+1+0.005705+2+1+0.005781+2+1+0.005811+2+1+0.005812+8</definedName>
    <definedName name="ZA219AL" localSheetId="1">2+1+0.005824+2+1+0.005901+2+1+0.005938+2+1+0.005953+2+1+0.005954+2+1+0.005973+2+1+0.005984+2+1+0.005989+2+1+0.006024+2+1+0.006044+2+1+0.006049+2+1+0.006069+8</definedName>
    <definedName name="ZA219AM" localSheetId="1">2+1+0.006082+2+1+0.006101+2+1+0.006112+2+1+0.006131+2+1+0.00616+2+1+0.006167+2+1+0.00618+2+1+0.006186+2+1+0.006189+2+1+0.006246+2+1+0.006251+2+1+0.006264+8</definedName>
    <definedName name="ZA219AN" localSheetId="1">2+1+0.006326+2+1+0.006341+2+1+0.006342+2+1+0.00638+2+1+0.006388+2+1+0.006393+2+1+0.006426+2+1+0.006441+2+1+0.006474+2+1+0.006488+2+1+0.006504+2+1+0.006522+8</definedName>
    <definedName name="ZA219AO" localSheetId="1">2+1+0.006545+2+1+0.006572+2+1+0.006634+2+1+0.006661+2+1+0.006706+2+1+0.006738+2+1+0.006748+2+1+0.006765+2+2+0.006771+2+1+0.006806+2+1+0.006818+2+1+0.006821+8</definedName>
    <definedName name="ZA219AP" localSheetId="1">2+1+0.006864+2+1+0.006866+2+1+0.006873+2+1+0.006907+2+1+0.006955+2+1+0.006976+2+1+0.006997+2+1+0.006999+2+1+0.007035+2+1+0.007048+2+1+0.007093+2+1+0.007137+8</definedName>
    <definedName name="ZA219AQ" localSheetId="1">2+1+0.00714+2+1+0.007162+2+1+0.007269+2+1+0.00728+2+1+0.007334+2+1+0.007338+2+1+0.007392+2+1+0.007402+2+2+0.007534+2+1+0.007535+2+1+0.007543+2+1+0.007589+8</definedName>
    <definedName name="ZA219AR" localSheetId="1">2+1+0.007607+2+1+0.007611+2+1+0.007616+2+1+0.007623+2+1+0.007658+2+1+0.007671+2+1+0.007716+2+1+0.007824+2+1+0.007837+2+1+0.007873+2+2+0.007958+2+1+0.007968+8</definedName>
    <definedName name="ZA219AS" localSheetId="1">2+1+0.008069+2+1+0.008095+2+1+0.008104+2+1+0.008132+2+1+0.008139+2+1+0.00816+2+1+0.008185+2+1+0.008291+2+1+0.008306+2+1+0.008589+2+1+0.008725+2+1+0.008738+8</definedName>
    <definedName name="ZA219AT" localSheetId="1">2+1+0.008858+2+1+0.009238+2+1+0.009505+2+1+0.009512+2+1+0.00957+2+1+0.009573+2+1+0.009802+2+1+0.00987+2+1+0.009957+2+1+0.01037+2+1+0.010507+2+1+0.010586+8</definedName>
    <definedName name="ZA219AU" localSheetId="1">2+1+0.010676+2+1+0.010691+2+1+0.010756+2+1+0.011292+2+1+0.011544+2+2+0.012054+2+1+0.012077+2+1+0.012398+2+1+0.012441+2+1+0.012556+2+1+0.012804+2+1+0.013068+8</definedName>
    <definedName name="ZA219AV" localSheetId="1">2+1+0.013475+9</definedName>
    <definedName name="ZA220AA" localSheetId="1">2+1+0.00248+2+1+0.002727+2+1+0.002759+2+1+0.002859+2+1+0.002879+2+1+0.00288+2+1+0.002933+2+1+0.002935+2+1+0.002942+2+1+0.002979+2+1+0.003014+2+1+0.003123+8</definedName>
    <definedName name="ZA220AB" localSheetId="1">2+1+0.003317+2+1+0.003373+2+1+0.003413+2+1+0.003452+2+1+0.003514+2+1+0.003594+2+1+0.003674+2+1+0.003676+2+1+0.003688+2+1+0.003709+2+1+0.003714+2+1+0.003724+8</definedName>
    <definedName name="ZA220AC" localSheetId="1">2+1+0.003735+2+1+0.003744+2+1+0.003746+2+1+0.003755+2+1+0.00376+2+1+0.003764+2+1+0.003823+2+1+0.003904+2+1+0.003914+2+1+0.003963+2+1+0.003976+2+1+0.003986+8</definedName>
    <definedName name="ZA220AD" localSheetId="1">2+1+0.004017+2+1+0.004019+2+1+0.004043+2+1+0.004084+2+1+0.004089+2+1+0.004098+2+1+0.004135+2+1+0.00415+2+1+0.004151+2+1+0.00417+2+1+0.004171+2+1+0.004194+8</definedName>
    <definedName name="ZA220AE" localSheetId="1">2+1+0.004208+2+1+0.004233+2+1+0.004314+2+1+0.004333+2+2+0.004348+2+1+0.004356+2+1+0.004368+2+1+0.00437+2+1+0.004377+2+1+0.004391+2+1+0.004407+2+1+0.004415+8</definedName>
    <definedName name="ZA220AF" localSheetId="1">2+1+0.004441+2+1+0.0045+2+1+0.004521+2+1+0.004554+2+1+0.004556+2+2+0.004558+2+1+0.004573+2+1+0.004598+2+2+0.0046+2+1+0.00461+2+1+0.004616+2+1+0.004645+8</definedName>
    <definedName name="ZA220AG" localSheetId="1">2+1+0.004656+2+1+0.004678+2+1+0.004681+2+1+0.004706+2+1+0.004711+2+1+0.004721+2+1+0.004767+2+1+0.004805+2+1+0.004819+2+1+0.004846+2+1+0.004849+2+1+0.004853+8</definedName>
    <definedName name="ZA220AH" localSheetId="1">2+1+0.004867+2+1+0.004874+2+1+0.004884+2+1+0.004894+2+1+0.004927+2+1+0.004934+2+1+0.005001+2+1+0.005043+2+2+0.005053+2+1+0.005072+2+1+0.005077+2+1+0.005088+8</definedName>
    <definedName name="ZA220AI" localSheetId="1">2+1+0.005118+2+1+0.005144+2+1+0.005177+2+1+0.0052+2+1+0.005208+2+1+0.005211+2+1+0.005232+2+1+0.005246+2+1+0.005267+2+1+0.005269+2+1+0.005281+2+1+0.005288+8</definedName>
    <definedName name="ZA220AJ" localSheetId="1">2+1+0.005296+2+1+0.005335+2+1+0.005339+2+1+0.005357+2+1+0.005368+2+1+0.005369+2+1+0.00539+2+1+0.005502+2+1+0.005514+2+1+0.005546+2+1+0.00555+2+1+0.005555+8</definedName>
    <definedName name="ZA220AK" localSheetId="1">2+1+0.005575+2+1+0.005577+2+1+0.00559+2+1+0.005591+2+1+0.005651+2+1+0.005662+2+1+0.00567+2+1+0.005679+2+1+0.005705+2+1+0.005781+2+1+0.005811+2+1+0.005812+8</definedName>
    <definedName name="ZA220AL" localSheetId="1">2+1+0.005824+2+1+0.005901+2+1+0.005938+2+1+0.005953+2+1+0.005954+2+1+0.005973+2+1+0.005984+2+1+0.005989+2+1+0.006024+2+1+0.006044+2+1+0.006049+2+1+0.006069+8</definedName>
    <definedName name="ZA220AM" localSheetId="1">2+1+0.006082+2+1+0.006101+2+1+0.006112+2+1+0.006131+2+1+0.00616+2+1+0.006167+2+1+0.00618+2+1+0.006186+2+1+0.006189+2+1+0.006246+2+1+0.006251+2+1+0.006264+8</definedName>
    <definedName name="ZA220AN" localSheetId="1">2+1+0.006326+2+1+0.006341+2+1+0.006342+2+1+0.00638+2+1+0.006388+2+1+0.006393+2+1+0.006426+2+1+0.006441+2+1+0.006474+2+1+0.006488+2+1+0.006504+2+1+0.006522+8</definedName>
    <definedName name="ZA220AO" localSheetId="1">2+1+0.006545+2+1+0.006572+2+1+0.006634+2+1+0.006661+2+1+0.006706+2+1+0.006738+2+1+0.006748+2+1+0.006765+2+2+0.006771+2+1+0.006806+2+1+0.006818+2+1+0.006821+8</definedName>
    <definedName name="ZA220AP" localSheetId="1">2+1+0.006864+2+1+0.006866+2+1+0.006873+2+1+0.006907+2+1+0.006955+2+1+0.006976+2+1+0.006997+2+1+0.006999+2+1+0.007035+2+1+0.007048+2+1+0.007093+2+1+0.007137+8</definedName>
    <definedName name="ZA220AQ" localSheetId="1">2+1+0.00714+2+1+0.007162+2+1+0.007269+2+1+0.00728+2+1+0.007334+2+1+0.007338+2+1+0.007392+2+1+0.007402+2+2+0.007534+2+1+0.007535+2+1+0.007543+2+1+0.007589+8</definedName>
    <definedName name="ZA220AR" localSheetId="1">2+1+0.007607+2+1+0.007611+2+1+0.007616+2+1+0.007623+2+1+0.007658+2+1+0.007671+2+1+0.007716+2+1+0.007824+2+1+0.007837+2+1+0.007873+2+2+0.007958+2+1+0.007968+8</definedName>
    <definedName name="ZA220AS" localSheetId="1">2+1+0.008069+2+1+0.008095+2+1+0.008104+2+1+0.008132+2+1+0.008139+2+1+0.00816+2+1+0.008185+2+1+0.008291+2+1+0.008306+2+1+0.008589+2+1+0.008725+2+1+0.008738+8</definedName>
    <definedName name="ZA220AT" localSheetId="1">2+1+0.008858+2+1+0.009238+2+1+0.009505+2+1+0.009512+2+1+0.00957+2+1+0.009573+2+1+0.009802+2+1+0.00987+2+1+0.009957+2+1+0.01037+2+1+0.010507+2+1+0.010586+8</definedName>
    <definedName name="ZA220AU" localSheetId="1">2+1+0.010676+2+1+0.010691+2+1+0.010756+2+1+0.011292+2+1+0.011544+2+2+0.012054+2+1+0.012077+2+1+0.012398+2+1+0.012441+2+1+0.012556+2+1+0.012804+2+1+0.013068+8</definedName>
    <definedName name="ZA220AV" localSheetId="1">2+1+0.013475+9</definedName>
    <definedName name="ZA221AA" localSheetId="1">2+1+0.00248+2+1+0.002727+2+1+0.002759+2+1+0.002859+2+1+0.002879+2+1+0.00288+2+1+0.002933+2+1+0.002935+2+1+0.002942+2+1+0.002979+2+1+0.003014+2+1+0.003123+8</definedName>
    <definedName name="ZA221AB" localSheetId="1">2+1+0.003317+2+1+0.003373+2+1+0.003413+2+1+0.003452+2+1+0.003514+2+1+0.003594+2+1+0.003674+2+1+0.003676+2+1+0.003688+2+1+0.003709+2+1+0.003714+2+1+0.003724+8</definedName>
    <definedName name="ZA221AC" localSheetId="1">2+1+0.003735+2+1+0.003744+2+1+0.003746+2+1+0.003755+2+1+0.00376+2+1+0.003764+2+1+0.003823+2+1+0.003904+2+1+0.003914+2+1+0.003963+2+1+0.003976+2+1+0.003986+8</definedName>
    <definedName name="ZA221AD" localSheetId="1">2+1+0.004017+2+1+0.004019+2+1+0.004043+2+1+0.004084+2+1+0.004089+2+1+0.004098+2+1+0.004135+2+1+0.00415+2+1+0.004151+2+1+0.00417+2+1+0.004171+2+1+0.004194+8</definedName>
    <definedName name="ZA221AE" localSheetId="1">2+1+0.004208+2+1+0.004233+2+1+0.004314+2+1+0.004333+2+2+0.004348+2+1+0.004356+2+1+0.004368+2+1+0.00437+2+1+0.004377+2+1+0.004391+2+1+0.004407+2+1+0.004415+8</definedName>
    <definedName name="ZA221AF" localSheetId="1">2+1+0.004441+2+1+0.0045+2+1+0.004521+2+1+0.004554+2+1+0.004556+2+2+0.004558+2+1+0.004573+2+1+0.004598+2+2+0.0046+2+1+0.00461+2+1+0.004616+2+1+0.004645+8</definedName>
    <definedName name="ZA221AG" localSheetId="1">2+1+0.004656+2+1+0.004678+2+1+0.004681+2+1+0.004706+2+1+0.004711+2+1+0.004721+2+1+0.004767+2+1+0.004805+2+1+0.004819+2+1+0.004846+2+1+0.004849+2+1+0.004853+8</definedName>
    <definedName name="ZA221AH" localSheetId="1">2+1+0.004867+2+1+0.004874+2+1+0.004884+2+1+0.004894+2+1+0.004927+2+1+0.004934+2+1+0.005001+2+1+0.005043+2+2+0.005053+2+1+0.005072+2+1+0.005077+2+1+0.005088+8</definedName>
    <definedName name="ZA221AI" localSheetId="1">2+1+0.005118+2+1+0.005144+2+1+0.005177+2+1+0.0052+2+1+0.005208+2+1+0.005211+2+1+0.005232+2+1+0.005246+2+1+0.005267+2+1+0.005269+2+1+0.005281+2+1+0.005288+8</definedName>
    <definedName name="ZA221AJ" localSheetId="1">2+1+0.005296+2+1+0.005335+2+1+0.005339+2+1+0.005357+2+1+0.005368+2+1+0.005369+2+1+0.00539+2+1+0.005502+2+1+0.005514+2+1+0.005546+2+1+0.00555+2+1+0.005555+8</definedName>
    <definedName name="ZA221AK" localSheetId="1">2+1+0.005575+2+1+0.005577+2+1+0.00559+2+1+0.005591+2+1+0.005651+2+1+0.005662+2+1+0.00567+2+1+0.005679+2+1+0.005705+2+1+0.005781+2+1+0.005811+2+1+0.005812+8</definedName>
    <definedName name="ZA221AL" localSheetId="1">2+1+0.005824+2+1+0.005901+2+1+0.005938+2+1+0.005953+2+1+0.005954+2+1+0.005973+2+1+0.005984+2+1+0.005989+2+1+0.006024+2+1+0.006044+2+1+0.006049+2+1+0.006069+8</definedName>
    <definedName name="ZA221AM" localSheetId="1">2+1+0.006082+2+1+0.006101+2+1+0.006112+2+1+0.006131+2+1+0.00616+2+1+0.006167+2+1+0.00618+2+1+0.006186+2+1+0.006189+2+1+0.006246+2+1+0.006251+2+1+0.006264+8</definedName>
    <definedName name="ZA221AN" localSheetId="1">2+1+0.006326+2+1+0.006341+2+1+0.006342+2+1+0.00638+2+1+0.006388+2+1+0.006393+2+1+0.006426+2+1+0.006441+2+1+0.006474+2+1+0.006488+2+1+0.006504+2+1+0.006522+8</definedName>
    <definedName name="ZA221AO" localSheetId="1">2+1+0.006545+2+1+0.006572+2+1+0.006634+2+1+0.006661+2+1+0.006706+2+1+0.006738+2+1+0.006748+2+1+0.006765+2+2+0.006771+2+1+0.006806+2+1+0.006818+2+1+0.006821+8</definedName>
    <definedName name="ZA221AP" localSheetId="1">2+1+0.006864+2+1+0.006866+2+1+0.006873+2+1+0.006907+2+1+0.006955+2+1+0.006976+2+1+0.006997+2+1+0.006999+2+1+0.007035+2+1+0.007048+2+1+0.007093+2+1+0.007137+8</definedName>
    <definedName name="ZA221AQ" localSheetId="1">2+1+0.00714+2+1+0.007162+2+1+0.007269+2+1+0.00728+2+1+0.007334+2+1+0.007338+2+1+0.007392+2+1+0.007402+2+2+0.007534+2+1+0.007535+2+1+0.007543+2+1+0.007589+8</definedName>
    <definedName name="ZA221AR" localSheetId="1">2+1+0.007607+2+1+0.007611+2+1+0.007616+2+1+0.007623+2+1+0.007658+2+1+0.007671+2+1+0.007716+2+1+0.007824+2+1+0.007837+2+1+0.007873+2+2+0.007958+2+1+0.007968+8</definedName>
    <definedName name="ZA221AS" localSheetId="1">2+1+0.008069+2+1+0.008095+2+1+0.008104+2+1+0.008132+2+1+0.008139+2+1+0.00816+2+1+0.008185+2+1+0.008291+2+1+0.008306+2+1+0.008589+2+1+0.008725+2+1+0.008738+8</definedName>
    <definedName name="ZA221AT" localSheetId="1">2+1+0.008858+2+1+0.009238+2+1+0.009505+2+1+0.009512+2+1+0.00957+2+1+0.009573+2+1+0.009802+2+1+0.00987+2+1+0.009957+2+1+0.01037+2+1+0.010507+2+1+0.010586+8</definedName>
    <definedName name="ZA221AU" localSheetId="1">2+1+0.010676+2+1+0.010691+2+1+0.010756+2+1+0.011292+2+1+0.011544+2+2+0.012054+2+1+0.012077+2+1+0.012398+2+1+0.012441+2+1+0.012556+2+1+0.012804+2+1+0.013068+8</definedName>
    <definedName name="ZA221AV" localSheetId="1">2+1+0.013475+9</definedName>
    <definedName name="ZA222AA" localSheetId="1">2+1+0.00248+2+1+0.002727+2+1+0.002759+2+1+0.002859+2+1+0.002879+2+1+0.00288+2+1+0.002933+2+1+0.002935+2+1+0.002942+2+1+0.002979+2+1+0.003014+2+1+0.003123+8</definedName>
    <definedName name="ZA222AB" localSheetId="1">2+1+0.003317+2+1+0.003373+2+1+0.003413+2+1+0.003452+2+1+0.003514+2+1+0.003594+2+1+0.003674+2+1+0.003676+2+1+0.003688+2+1+0.003709+2+1+0.003714+2+1+0.003724+8</definedName>
    <definedName name="ZA222AC" localSheetId="1">2+1+0.003735+2+1+0.003744+2+1+0.003746+2+1+0.003755+2+1+0.00376+2+1+0.003764+2+1+0.003823+2+1+0.003904+2+1+0.003914+2+1+0.003963+2+1+0.003976+2+1+0.003986+8</definedName>
    <definedName name="ZA222AD" localSheetId="1">2+1+0.004017+2+1+0.004019+2+1+0.004043+2+1+0.004084+2+1+0.004089+2+1+0.004098+2+1+0.004135+2+1+0.00415+2+1+0.004151+2+1+0.00417+2+1+0.004171+2+1+0.004194+8</definedName>
    <definedName name="ZA222AE" localSheetId="1">2+1+0.004208+2+1+0.004233+2+1+0.004314+2+1+0.004333+2+2+0.004348+2+1+0.004356+2+1+0.004368+2+1+0.00437+2+1+0.004377+2+1+0.004391+2+1+0.004407+2+1+0.004415+8</definedName>
    <definedName name="ZA222AF" localSheetId="1">2+1+0.004441+2+1+0.0045+2+1+0.004521+2+1+0.004554+2+1+0.004556+2+2+0.004558+2+1+0.004573+2+1+0.004598+2+2+0.0046+2+1+0.00461+2+1+0.004616+2+1+0.004645+8</definedName>
    <definedName name="ZA222AG" localSheetId="1">2+1+0.004656+2+1+0.004678+2+1+0.004681+2+1+0.004706+2+1+0.004711+2+1+0.004721+2+1+0.004767+2+1+0.004805+2+1+0.004819+2+1+0.004846+2+1+0.004849+2+1+0.004853+8</definedName>
    <definedName name="ZA222AH" localSheetId="1">2+1+0.004867+2+1+0.004874+2+1+0.004884+2+1+0.004894+2+1+0.004927+2+1+0.004934+2+1+0.005001+2+1+0.005043+2+2+0.005053+2+1+0.005072+2+1+0.005077+2+1+0.005088+8</definedName>
    <definedName name="ZA222AI" localSheetId="1">2+1+0.005118+2+1+0.005144+2+1+0.005177+2+1+0.0052+2+1+0.005208+2+1+0.005211+2+1+0.005232+2+1+0.005246+2+1+0.005267+2+1+0.005269+2+1+0.005281+2+1+0.005288+8</definedName>
    <definedName name="ZA222AJ" localSheetId="1">2+1+0.005296+2+1+0.005335+2+1+0.005339+2+1+0.005357+2+1+0.005368+2+1+0.005369+2+1+0.00539+2+1+0.005502+2+1+0.005514+2+1+0.005546+2+1+0.00555+2+1+0.005555+8</definedName>
    <definedName name="ZA222AK" localSheetId="1">2+1+0.005575+2+1+0.005577+2+1+0.00559+2+1+0.005591+2+1+0.005651+2+1+0.005662+2+1+0.00567+2+1+0.005679+2+1+0.005705+2+1+0.005781+2+1+0.005811+2+1+0.005812+8</definedName>
    <definedName name="ZA222AL" localSheetId="1">2+1+0.005824+2+1+0.005901+2+1+0.005938+2+1+0.005953+2+1+0.005954+2+1+0.005973+2+1+0.005984+2+1+0.005989+2+1+0.006024+2+1+0.006044+2+1+0.006049+2+1+0.006069+8</definedName>
    <definedName name="ZA222AM" localSheetId="1">2+1+0.006082+2+1+0.006101+2+1+0.006112+2+1+0.006131+2+1+0.00616+2+1+0.006167+2+1+0.00618+2+1+0.006186+2+1+0.006189+2+1+0.006246+2+1+0.006251+2+1+0.006264+8</definedName>
    <definedName name="ZA222AN" localSheetId="1">2+1+0.006326+2+1+0.006341+2+1+0.006342+2+1+0.00638+2+1+0.006388+2+1+0.006393+2+1+0.006426+2+1+0.006441+2+1+0.006474+2+1+0.006488+2+1+0.006504+2+1+0.006522+8</definedName>
    <definedName name="ZA222AO" localSheetId="1">2+1+0.006545+2+1+0.006572+2+1+0.006634+2+1+0.006661+2+1+0.006706+2+1+0.006738+2+1+0.006748+2+1+0.006765+2+2+0.006771+2+1+0.006806+2+1+0.006818+2+1+0.006821+8</definedName>
    <definedName name="ZA222AP" localSheetId="1">2+1+0.006864+2+1+0.006866+2+1+0.006873+2+1+0.006907+2+1+0.006955+2+1+0.006976+2+1+0.006997+2+1+0.006999+2+1+0.007035+2+1+0.007048+2+1+0.007093+2+1+0.007137+8</definedName>
    <definedName name="ZA222AQ" localSheetId="1">2+1+0.00714+2+1+0.007162+2+1+0.007269+2+1+0.00728+2+1+0.007334+2+1+0.007338+2+1+0.007392+2+1+0.007402+2+2+0.007534+2+1+0.007535+2+1+0.007543+2+1+0.007589+8</definedName>
    <definedName name="ZA222AR" localSheetId="1">2+1+0.007607+2+1+0.007611+2+1+0.007616+2+1+0.007623+2+1+0.007658+2+1+0.007671+2+1+0.007716+2+1+0.007824+2+1+0.007837+2+1+0.007873+2+2+0.007958+2+1+0.007968+8</definedName>
    <definedName name="ZA222AS" localSheetId="1">2+1+0.008069+2+1+0.008095+2+1+0.008104+2+1+0.008132+2+1+0.008139+2+1+0.00816+2+1+0.008185+2+1+0.008291+2+1+0.008306+2+1+0.008589+2+1+0.008725+2+1+0.008738+8</definedName>
    <definedName name="ZA222AT" localSheetId="1">2+1+0.008858+2+1+0.009238+2+1+0.009505+2+1+0.009512+2+1+0.00957+2+1+0.009573+2+1+0.009802+2+1+0.00987+2+1+0.009957+2+1+0.01037+2+1+0.010507+2+1+0.010586+8</definedName>
    <definedName name="ZA222AU" localSheetId="1">2+1+0.010676+2+1+0.010691+2+1+0.010756+2+1+0.011292+2+1+0.011544+2+2+0.012054+2+1+0.012077+2+1+0.012398+2+1+0.012441+2+1+0.012556+2+1+0.012804+2+1+0.013068+8</definedName>
    <definedName name="ZA222AV" localSheetId="1">2+1+0.013475+9</definedName>
    <definedName name="ZA223AA" localSheetId="1">2+1+0.00248+2+1+0.002727+2+1+0.002759+2+1+0.002859+2+1+0.002879+2+1+0.00288+2+1+0.002933+2+1+0.002935+2+1+0.002942+2+1+0.002979+2+1+0.003014+2+1+0.003123+8</definedName>
    <definedName name="ZA223AB" localSheetId="1">2+1+0.003317+2+1+0.003373+2+1+0.003413+2+1+0.003452+2+1+0.003514+2+1+0.003594+2+1+0.003674+2+1+0.003676+2+1+0.003688+2+1+0.003709+2+1+0.003714+2+1+0.003724+8</definedName>
    <definedName name="ZA223AC" localSheetId="1">2+1+0.003735+2+1+0.003744+2+1+0.003746+2+1+0.003755+2+1+0.00376+2+1+0.003764+2+1+0.003823+2+1+0.003904+2+1+0.003914+2+1+0.003963+2+1+0.003976+2+1+0.003986+8</definedName>
    <definedName name="ZA223AD" localSheetId="1">2+1+0.004017+2+1+0.004019+2+1+0.004043+2+1+0.004084+2+1+0.004089+2+1+0.004098+2+1+0.004135+2+1+0.00415+2+1+0.004151+2+1+0.00417+2+1+0.004171+2+1+0.004194+8</definedName>
    <definedName name="ZA223AE" localSheetId="1">2+1+0.004208+2+1+0.004233+2+1+0.004314+2+1+0.004333+2+2+0.004348+2+1+0.004356+2+1+0.004368+2+1+0.00437+2+1+0.004377+2+1+0.004391+2+1+0.004407+2+1+0.004415+8</definedName>
    <definedName name="ZA223AF" localSheetId="1">2+1+0.004441+2+1+0.0045+2+1+0.004521+2+1+0.004554+2+1+0.004556+2+2+0.004558+2+1+0.004573+2+1+0.004598+2+2+0.0046+2+1+0.00461+2+1+0.004616+2+1+0.004645+8</definedName>
    <definedName name="ZA223AG" localSheetId="1">2+1+0.004656+2+1+0.004678+2+1+0.004681+2+1+0.004706+2+1+0.004711+2+1+0.004721+2+1+0.004767+2+1+0.004805+2+1+0.004819+2+1+0.004846+2+1+0.004849+2+1+0.004853+8</definedName>
    <definedName name="ZA223AH" localSheetId="1">2+1+0.004867+2+1+0.004874+2+1+0.004884+2+1+0.004894+2+1+0.004927+2+1+0.004934+2+1+0.005001+2+1+0.005043+2+2+0.005053+2+1+0.005072+2+1+0.005077+2+1+0.005088+8</definedName>
    <definedName name="ZA223AI" localSheetId="1">2+1+0.005118+2+1+0.005144+2+1+0.005177+2+1+0.0052+2+1+0.005208+2+1+0.005211+2+1+0.005232+2+1+0.005246+2+1+0.005267+2+1+0.005269+2+1+0.005281+2+1+0.005288+8</definedName>
    <definedName name="ZA223AJ" localSheetId="1">2+1+0.005296+2+1+0.005335+2+1+0.005339+2+1+0.005357+2+1+0.005368+2+1+0.005369+2+1+0.00539+2+1+0.005502+2+1+0.005514+2+1+0.005546+2+1+0.00555+2+1+0.005555+8</definedName>
    <definedName name="ZA223AK" localSheetId="1">2+1+0.005575+2+1+0.005577+2+1+0.00559+2+1+0.005591+2+1+0.005651+2+1+0.005662+2+1+0.00567+2+1+0.005679+2+1+0.005705+2+1+0.005781+2+1+0.005811+2+1+0.005812+8</definedName>
    <definedName name="ZA223AL" localSheetId="1">2+1+0.005824+2+1+0.005901+2+1+0.005938+2+1+0.005953+2+1+0.005954+2+1+0.005973+2+1+0.005984+2+1+0.005989+2+1+0.006024+2+1+0.006044+2+1+0.006049+2+1+0.006069+8</definedName>
    <definedName name="ZA223AM" localSheetId="1">2+1+0.006082+2+1+0.006101+2+1+0.006112+2+1+0.006131+2+1+0.00616+2+1+0.006167+2+1+0.00618+2+1+0.006186+2+1+0.006189+2+1+0.006246+2+1+0.006251+2+1+0.006264+8</definedName>
    <definedName name="ZA223AN" localSheetId="1">2+1+0.006326+2+1+0.006341+2+1+0.006342+2+1+0.00638+2+1+0.006388+2+1+0.006393+2+1+0.006426+2+1+0.006441+2+1+0.006474+2+1+0.006488+2+1+0.006504+2+1+0.006522+8</definedName>
    <definedName name="ZA223AO" localSheetId="1">2+1+0.006545+2+1+0.006572+2+1+0.006634+2+1+0.006661+2+1+0.006706+2+1+0.006738+2+1+0.006748+2+1+0.006765+2+2+0.006771+2+1+0.006806+2+1+0.006818+2+1+0.006821+8</definedName>
    <definedName name="ZA223AP" localSheetId="1">2+1+0.006864+2+1+0.006866+2+1+0.006873+2+1+0.006907+2+1+0.006955+2+1+0.006976+2+1+0.006997+2+1+0.006999+2+1+0.007035+2+1+0.007048+2+1+0.007093+2+1+0.007137+8</definedName>
    <definedName name="ZA223AQ" localSheetId="1">2+1+0.00714+2+1+0.007162+2+1+0.007269+2+1+0.00728+2+1+0.007334+2+1+0.007338+2+1+0.007392+2+1+0.007402+2+2+0.007534+2+1+0.007535+2+1+0.007543+2+1+0.007589+8</definedName>
    <definedName name="ZA223AR" localSheetId="1">2+1+0.007607+2+1+0.007611+2+1+0.007616+2+1+0.007623+2+1+0.007658+2+1+0.007671+2+1+0.007716+2+1+0.007824+2+1+0.007837+2+1+0.007873+2+2+0.007958+2+1+0.007968+8</definedName>
    <definedName name="ZA223AS" localSheetId="1">2+1+0.008069+2+1+0.008095+2+1+0.008104+2+1+0.008132+2+1+0.008139+2+1+0.00816+2+1+0.008185+2+1+0.008291+2+1+0.008306+2+1+0.008589+2+1+0.008725+2+1+0.008738+8</definedName>
    <definedName name="ZA223AT" localSheetId="1">2+1+0.008858+2+1+0.009238+2+1+0.009505+2+1+0.009512+2+1+0.00957+2+1+0.009573+2+1+0.009802+2+1+0.00987+2+1+0.009957+2+1+0.01037+2+1+0.010507+2+1+0.010586+8</definedName>
    <definedName name="ZA223AU" localSheetId="1">2+1+0.010676+2+1+0.010691+2+1+0.010756+2+1+0.011292+2+1+0.011544+2+2+0.012054+2+1+0.012077+2+1+0.012398+2+1+0.012441+2+1+0.012556+2+1+0.012804+2+1+0.013068+8</definedName>
    <definedName name="ZA223AV" localSheetId="1">2+1+0.013475+9</definedName>
    <definedName name="ZA224AA" localSheetId="1">2+1+0.00248+2+1+0.002727+2+1+0.002759+2+1+0.002859+2+1+0.002879+2+1+0.00288+2+1+0.002933+2+1+0.002935+2+1+0.002942+2+1+0.002979+2+1+0.003014+2+1+0.003123+8</definedName>
    <definedName name="ZA224AB" localSheetId="1">2+1+0.003317+2+1+0.003373+2+1+0.003413+2+1+0.003452+2+1+0.003514+2+1+0.003594+2+1+0.003674+2+1+0.003676+2+1+0.003688+2+1+0.003709+2+1+0.003714+2+1+0.003724+8</definedName>
    <definedName name="ZA224AC" localSheetId="1">2+1+0.003735+2+1+0.003744+2+1+0.003746+2+1+0.003755+2+1+0.00376+2+1+0.003764+2+1+0.003823+2+1+0.003904+2+1+0.003914+2+1+0.003963+2+1+0.003976+2+1+0.003986+8</definedName>
    <definedName name="ZA224AD" localSheetId="1">2+1+0.004017+2+1+0.004019+2+1+0.004043+2+1+0.004084+2+1+0.004089+2+1+0.004098+2+1+0.004135+2+1+0.00415+2+1+0.004151+2+1+0.00417+2+1+0.004171+2+1+0.004194+8</definedName>
    <definedName name="ZA224AE" localSheetId="1">2+1+0.004208+2+1+0.004233+2+1+0.004314+2+1+0.004333+2+2+0.004348+2+1+0.004356+2+1+0.004368+2+1+0.00437+2+1+0.004377+2+1+0.004391+2+1+0.004407+2+1+0.004415+8</definedName>
    <definedName name="ZA224AF" localSheetId="1">2+1+0.004441+2+1+0.0045+2+1+0.004521+2+1+0.004554+2+1+0.004556+2+2+0.004558+2+1+0.004573+2+1+0.004598+2+2+0.0046+2+1+0.00461+2+1+0.004616+2+1+0.004645+8</definedName>
    <definedName name="ZA224AG" localSheetId="1">2+1+0.004656+2+1+0.004678+2+1+0.004681+2+1+0.004706+2+1+0.004711+2+1+0.004721+2+1+0.004767+2+1+0.004805+2+1+0.004819+2+1+0.004846+2+1+0.004849+2+1+0.004853+8</definedName>
    <definedName name="ZA224AH" localSheetId="1">2+1+0.004867+2+1+0.004874+2+1+0.004884+2+1+0.004894+2+1+0.004927+2+1+0.004934+2+1+0.005001+2+1+0.005043+2+2+0.005053+2+1+0.005072+2+1+0.005077+2+1+0.005088+8</definedName>
    <definedName name="ZA224AI" localSheetId="1">2+1+0.005118+2+1+0.005144+2+1+0.005177+2+1+0.0052+2+1+0.005208+2+1+0.005211+2+1+0.005232+2+1+0.005246+2+1+0.005267+2+1+0.005269+2+1+0.005281+2+1+0.005288+8</definedName>
    <definedName name="ZA224AJ" localSheetId="1">2+1+0.005296+2+1+0.005335+2+1+0.005339+2+1+0.005357+2+1+0.005368+2+1+0.005369+2+1+0.00539+2+1+0.005502+2+1+0.005514+2+1+0.005546+2+1+0.00555+2+1+0.005555+8</definedName>
    <definedName name="ZA224AK" localSheetId="1">2+1+0.005575+2+1+0.005577+2+1+0.00559+2+1+0.005591+2+1+0.005651+2+1+0.005662+2+1+0.00567+2+1+0.005679+2+1+0.005705+2+1+0.005781+2+1+0.005811+2+1+0.005812+8</definedName>
    <definedName name="ZA224AL" localSheetId="1">2+1+0.005824+2+1+0.005901+2+1+0.005938+2+1+0.005953+2+1+0.005954+2+1+0.005973+2+1+0.005984+2+1+0.005989+2+1+0.006024+2+1+0.006044+2+1+0.006049+2+1+0.006069+8</definedName>
    <definedName name="ZA224AM" localSheetId="1">2+1+0.006082+2+1+0.006101+2+1+0.006112+2+1+0.006131+2+1+0.00616+2+1+0.006167+2+1+0.00618+2+1+0.006186+2+1+0.006189+2+1+0.006246+2+1+0.006251+2+1+0.006264+8</definedName>
    <definedName name="ZA224AN" localSheetId="1">2+1+0.006326+2+1+0.006341+2+1+0.006342+2+1+0.00638+2+1+0.006388+2+1+0.006393+2+1+0.006426+2+1+0.006441+2+1+0.006474+2+1+0.006488+2+1+0.006504+2+1+0.006522+8</definedName>
    <definedName name="ZA224AO" localSheetId="1">2+1+0.006545+2+1+0.006572+2+1+0.006634+2+1+0.006661+2+1+0.006706+2+1+0.006738+2+1+0.006748+2+1+0.006765+2+2+0.006771+2+1+0.006806+2+1+0.006818+2+1+0.006821+8</definedName>
    <definedName name="ZA224AP" localSheetId="1">2+1+0.006864+2+1+0.006866+2+1+0.006873+2+1+0.006907+2+1+0.006955+2+1+0.006976+2+1+0.006997+2+1+0.006999+2+1+0.007035+2+1+0.007048+2+1+0.007093+2+1+0.007137+8</definedName>
    <definedName name="ZA224AQ" localSheetId="1">2+1+0.00714+2+1+0.007162+2+1+0.007269+2+1+0.00728+2+1+0.007334+2+1+0.007338+2+1+0.007392+2+1+0.007402+2+2+0.007534+2+1+0.007535+2+1+0.007543+2+1+0.007589+8</definedName>
    <definedName name="ZA224AR" localSheetId="1">2+1+0.007607+2+1+0.007611+2+1+0.007616+2+1+0.007623+2+1+0.007658+2+1+0.007671+2+1+0.007716+2+1+0.007824+2+1+0.007837+2+1+0.007873+2+2+0.007958+2+1+0.007968+8</definedName>
    <definedName name="ZA224AS" localSheetId="1">2+1+0.008069+2+1+0.008095+2+1+0.008104+2+1+0.008132+2+1+0.008139+2+1+0.00816+2+1+0.008185+2+1+0.008291+2+1+0.008306+2+1+0.008589+2+1+0.008725+2+1+0.008738+8</definedName>
    <definedName name="ZA224AT" localSheetId="1">2+1+0.008858+2+1+0.009238+2+1+0.009505+2+1+0.009512+2+1+0.00957+2+1+0.009573+2+1+0.009802+2+1+0.00987+2+1+0.009957+2+1+0.01037+2+1+0.010507+2+1+0.010586+8</definedName>
    <definedName name="ZA224AU" localSheetId="1">2+1+0.010676+2+1+0.010691+2+1+0.010756+2+1+0.011292+2+1+0.011544+2+2+0.012054+2+1+0.012077+2+1+0.012398+2+1+0.012441+2+1+0.012556+2+1+0.012804+2+1+0.013068+8</definedName>
    <definedName name="ZA224AV" localSheetId="1">2+1+0.013475+9</definedName>
    <definedName name="ZA225AA" localSheetId="1">2+1+0.00248+2+1+0.002727+2+1+0.002759+2+1+0.002859+2+1+0.002879+2+1+0.00288+2+1+0.002933+2+1+0.002935+2+1+0.002942+2+1+0.002979+2+1+0.003014+2+1+0.003123+8</definedName>
    <definedName name="ZA225AB" localSheetId="1">2+1+0.003317+2+1+0.003373+2+1+0.003413+2+1+0.003452+2+1+0.003514+2+1+0.003594+2+1+0.003674+2+1+0.003676+2+1+0.003688+2+1+0.003709+2+1+0.003714+2+1+0.003724+8</definedName>
    <definedName name="ZA225AC" localSheetId="1">2+1+0.003735+2+1+0.003744+2+1+0.003746+2+1+0.003755+2+1+0.00376+2+1+0.003764+2+1+0.003823+2+1+0.003904+2+1+0.003914+2+1+0.003963+2+1+0.003976+2+1+0.003986+8</definedName>
    <definedName name="ZA225AD" localSheetId="1">2+1+0.004017+2+1+0.004019+2+1+0.004043+2+1+0.004084+2+1+0.004089+2+1+0.004098+2+1+0.004135+2+1+0.00415+2+1+0.004151+2+1+0.00417+2+1+0.004171+2+1+0.004194+8</definedName>
    <definedName name="ZA225AE" localSheetId="1">2+1+0.004208+2+1+0.004233+2+1+0.004314+2+1+0.004333+2+2+0.004348+2+1+0.004356+2+1+0.004368+2+1+0.00437+2+1+0.004377+2+1+0.004391+2+1+0.004407+2+1+0.004415+8</definedName>
    <definedName name="ZA225AF" localSheetId="1">2+1+0.004441+2+1+0.0045+2+1+0.004521+2+1+0.004554+2+1+0.004556+2+2+0.004558+2+1+0.004573+2+1+0.004598+2+2+0.0046+2+1+0.00461+2+1+0.004616+2+1+0.004645+8</definedName>
    <definedName name="ZA225AG" localSheetId="1">2+1+0.004656+2+1+0.004678+2+1+0.004681+2+1+0.004706+2+1+0.004711+2+1+0.004721+2+1+0.004767+2+1+0.004805+2+1+0.004819+2+1+0.004846+2+1+0.004849+2+1+0.004853+8</definedName>
    <definedName name="ZA225AH" localSheetId="1">2+1+0.004867+2+1+0.004874+2+1+0.004884+2+1+0.004894+2+1+0.004927+2+1+0.004934+2+1+0.005001+2+1+0.005043+2+2+0.005053+2+1+0.005072+2+1+0.005077+2+1+0.005088+8</definedName>
    <definedName name="ZA225AI" localSheetId="1">2+1+0.005118+2+1+0.005144+2+1+0.005177+2+1+0.0052+2+1+0.005208+2+1+0.005211+2+1+0.005232+2+1+0.005246+2+1+0.005267+2+1+0.005269+2+1+0.005281+2+1+0.005288+8</definedName>
    <definedName name="ZA225AJ" localSheetId="1">2+1+0.005296+2+1+0.005335+2+1+0.005339+2+1+0.005357+2+1+0.005368+2+1+0.005369+2+1+0.00539+2+1+0.005502+2+1+0.005514+2+1+0.005546+2+1+0.00555+2+1+0.005555+8</definedName>
    <definedName name="ZA225AK" localSheetId="1">2+1+0.005575+2+1+0.005577+2+1+0.00559+2+1+0.005591+2+1+0.005651+2+1+0.005662+2+1+0.00567+2+1+0.005679+2+1+0.005705+2+1+0.005781+2+1+0.005811+2+1+0.005812+8</definedName>
    <definedName name="ZA225AL" localSheetId="1">2+1+0.005824+2+1+0.005901+2+1+0.005938+2+1+0.005953+2+1+0.005954+2+1+0.005973+2+1+0.005984+2+1+0.005989+2+1+0.006024+2+1+0.006044+2+1+0.006049+2+1+0.006069+8</definedName>
    <definedName name="ZA225AM" localSheetId="1">2+1+0.006082+2+1+0.006101+2+1+0.006112+2+1+0.006131+2+1+0.00616+2+1+0.006167+2+1+0.00618+2+1+0.006186+2+1+0.006189+2+1+0.006246+2+1+0.006251+2+1+0.006264+8</definedName>
    <definedName name="ZA225AN" localSheetId="1">2+1+0.006326+2+1+0.006341+2+1+0.006342+2+1+0.00638+2+1+0.006388+2+1+0.006393+2+1+0.006426+2+1+0.006441+2+1+0.006474+2+1+0.006488+2+1+0.006504+2+1+0.006522+8</definedName>
    <definedName name="ZA225AO" localSheetId="1">2+1+0.006545+2+1+0.006572+2+1+0.006634+2+1+0.006661+2+1+0.006706+2+1+0.006738+2+1+0.006748+2+1+0.006765+2+2+0.006771+2+1+0.006806+2+1+0.006818+2+1+0.006821+8</definedName>
    <definedName name="ZA225AP" localSheetId="1">2+1+0.006864+2+1+0.006866+2+1+0.006873+2+1+0.006907+2+1+0.006955+2+1+0.006976+2+1+0.006997+2+1+0.006999+2+1+0.007035+2+1+0.007048+2+1+0.007093+2+1+0.007137+8</definedName>
    <definedName name="ZA225AQ" localSheetId="1">2+1+0.00714+2+1+0.007162+2+1+0.007269+2+1+0.00728+2+1+0.007334+2+1+0.007338+2+1+0.007392+2+1+0.007402+2+2+0.007534+2+1+0.007535+2+1+0.007543+2+1+0.007589+8</definedName>
    <definedName name="ZA225AR" localSheetId="1">2+1+0.007607+2+1+0.007611+2+1+0.007616+2+1+0.007623+2+1+0.007658+2+1+0.007671+2+1+0.007716+2+1+0.007824+2+1+0.007837+2+1+0.007873+2+2+0.007958+2+1+0.007968+8</definedName>
    <definedName name="ZA225AS" localSheetId="1">2+1+0.008069+2+1+0.008095+2+1+0.008104+2+1+0.008132+2+1+0.008139+2+1+0.00816+2+1+0.008185+2+1+0.008291+2+1+0.008306+2+1+0.008589+2+1+0.008725+2+1+0.008738+8</definedName>
    <definedName name="ZA225AT" localSheetId="1">2+1+0.008858+2+1+0.009238+2+1+0.009505+2+1+0.009512+2+1+0.00957+2+1+0.009573+2+1+0.009802+2+1+0.00987+2+1+0.009957+2+1+0.01037+2+1+0.010507+2+1+0.010586+8</definedName>
    <definedName name="ZA225AU" localSheetId="1">2+1+0.010676+2+1+0.010691+2+1+0.010756+2+1+0.011292+2+1+0.011544+2+2+0.012054+2+1+0.012077+2+1+0.012398+2+1+0.012441+2+1+0.012556+2+1+0.012804+2+1+0.013068+8</definedName>
    <definedName name="ZA225AV" localSheetId="1">2+1+0.013475+9</definedName>
    <definedName name="ZA226AA" localSheetId="1">2+1+0.00248+2+1+0.002727+2+1+0.002759+2+1+0.002859+2+1+0.002879+2+1+0.00288+2+1+0.002933+2+1+0.002935+2+1+0.002942+2+1+0.002979+2+1+0.003014+2+1+0.003123+8</definedName>
    <definedName name="ZA226AB" localSheetId="1">2+1+0.003317+2+1+0.003373+2+1+0.003413+2+1+0.003452+2+1+0.003514+2+1+0.003594+2+1+0.003674+2+1+0.003676+2+1+0.003688+2+1+0.003709+2+1+0.003714+2+1+0.003724+8</definedName>
    <definedName name="ZA226AC" localSheetId="1">2+1+0.003735+2+1+0.003744+2+1+0.003746+2+1+0.003755+2+1+0.00376+2+1+0.003764+2+1+0.003823+2+1+0.003904+2+1+0.003914+2+1+0.003963+2+1+0.003976+2+1+0.003986+8</definedName>
    <definedName name="ZA226AD" localSheetId="1">2+1+0.004017+2+1+0.004019+2+1+0.004043+2+1+0.004084+2+1+0.004089+2+1+0.004098+2+1+0.004135+2+1+0.00415+2+1+0.004151+2+1+0.00417+2+1+0.004171+2+1+0.004194+8</definedName>
    <definedName name="ZA226AE" localSheetId="1">2+1+0.004208+2+1+0.004233+2+1+0.004314+2+1+0.004333+2+2+0.004348+2+1+0.004356+2+1+0.004368+2+1+0.00437+2+1+0.004377+2+1+0.004391+2+1+0.004407+2+1+0.004415+8</definedName>
    <definedName name="ZA226AF" localSheetId="1">2+1+0.004441+2+1+0.0045+2+1+0.004521+2+1+0.004554+2+1+0.004556+2+2+0.004558+2+1+0.004573+2+1+0.004598+2+2+0.0046+2+1+0.00461+2+1+0.004616+2+1+0.004645+8</definedName>
    <definedName name="ZA226AG" localSheetId="1">2+1+0.004656+2+1+0.004678+2+1+0.004681+2+1+0.004706+2+1+0.004711+2+1+0.004721+2+1+0.004767+2+1+0.004805+2+1+0.004819+2+1+0.004846+2+1+0.004849+2+1+0.004853+8</definedName>
    <definedName name="ZA226AH" localSheetId="1">2+1+0.004867+2+1+0.004874+2+1+0.004884+2+1+0.004894+2+1+0.004927+2+1+0.004934+2+1+0.005001+2+1+0.005043+2+2+0.005053+2+1+0.005072+2+1+0.005077+2+1+0.005088+8</definedName>
    <definedName name="ZA226AI" localSheetId="1">2+1+0.005118+2+1+0.005144+2+1+0.005177+2+1+0.0052+2+1+0.005208+2+1+0.005211+2+1+0.005232+2+1+0.005246+2+1+0.005267+2+1+0.005269+2+1+0.005281+2+1+0.005288+8</definedName>
    <definedName name="ZA226AJ" localSheetId="1">2+1+0.005296+2+1+0.005335+2+1+0.005339+2+1+0.005357+2+1+0.005368+2+1+0.005369+2+1+0.00539+2+1+0.005502+2+1+0.005514+2+1+0.005546+2+1+0.00555+2+1+0.005555+8</definedName>
    <definedName name="ZA226AK" localSheetId="1">2+1+0.005575+2+1+0.005577+2+1+0.00559+2+1+0.005591+2+1+0.005651+2+1+0.005662+2+1+0.00567+2+1+0.005679+2+1+0.005705+2+1+0.005781+2+1+0.005811+2+1+0.005812+8</definedName>
    <definedName name="ZA226AL" localSheetId="1">2+1+0.005824+2+1+0.005901+2+1+0.005938+2+1+0.005953+2+1+0.005954+2+1+0.005973+2+1+0.005984+2+1+0.005989+2+1+0.006024+2+1+0.006044+2+1+0.006049+2+1+0.006069+8</definedName>
    <definedName name="ZA226AM" localSheetId="1">2+1+0.006082+2+1+0.006101+2+1+0.006112+2+1+0.006131+2+1+0.00616+2+1+0.006167+2+1+0.00618+2+1+0.006186+2+1+0.006189+2+1+0.006246+2+1+0.006251+2+1+0.006264+8</definedName>
    <definedName name="ZA226AN" localSheetId="1">2+1+0.006326+2+1+0.006341+2+1+0.006342+2+1+0.00638+2+1+0.006388+2+1+0.006393+2+1+0.006426+2+1+0.006441+2+1+0.006474+2+1+0.006488+2+1+0.006504+2+1+0.006522+8</definedName>
    <definedName name="ZA226AO" localSheetId="1">2+1+0.006545+2+1+0.006572+2+1+0.006634+2+1+0.006661+2+1+0.006706+2+1+0.006738+2+1+0.006748+2+1+0.006765+2+2+0.006771+2+1+0.006806+2+1+0.006818+2+1+0.006821+8</definedName>
    <definedName name="ZA226AP" localSheetId="1">2+1+0.006864+2+1+0.006866+2+1+0.006873+2+1+0.006907+2+1+0.006955+2+1+0.006976+2+1+0.006997+2+1+0.006999+2+1+0.007035+2+1+0.007048+2+1+0.007093+2+1+0.007137+8</definedName>
    <definedName name="ZA226AQ" localSheetId="1">2+1+0.00714+2+1+0.007162+2+1+0.007269+2+1+0.00728+2+1+0.007334+2+1+0.007338+2+1+0.007392+2+1+0.007402+2+2+0.007534+2+1+0.007535+2+1+0.007543+2+1+0.007589+8</definedName>
    <definedName name="ZA226AR" localSheetId="1">2+1+0.007607+2+1+0.007611+2+1+0.007616+2+1+0.007623+2+1+0.007658+2+1+0.007671+2+1+0.007716+2+1+0.007824+2+1+0.007837+2+1+0.007873+2+2+0.007958+2+1+0.007968+8</definedName>
    <definedName name="ZA226AS" localSheetId="1">2+1+0.008069+2+1+0.008095+2+1+0.008104+2+1+0.008132+2+1+0.008139+2+1+0.00816+2+1+0.008185+2+1+0.008291+2+1+0.008306+2+1+0.008589+2+1+0.008725+2+1+0.008738+8</definedName>
    <definedName name="ZA226AT" localSheetId="1">2+1+0.008858+2+1+0.009238+2+1+0.009505+2+1+0.009512+2+1+0.00957+2+1+0.009573+2+1+0.009802+2+1+0.00987+2+1+0.009957+2+1+0.01037+2+1+0.010507+2+1+0.010586+8</definedName>
    <definedName name="ZA226AU" localSheetId="1">2+1+0.010676+2+1+0.010691+2+1+0.010756+2+1+0.011292+2+1+0.011544+2+2+0.012054+2+1+0.012077+2+1+0.012398+2+1+0.012441+2+1+0.012556+2+1+0.012804+2+1+0.013068+8</definedName>
    <definedName name="ZA226AV" localSheetId="1">2+1+0.013475+9</definedName>
    <definedName name="ZA227AA" localSheetId="1">2+1+0.00248+2+1+0.002727+2+1+0.002759+2+1+0.002859+2+1+0.002879+2+1+0.00288+2+1+0.002933+2+1+0.002935+2+1+0.002942+2+1+0.002979+2+1+0.003014+2+1+0.003123+8</definedName>
    <definedName name="ZA227AB" localSheetId="1">2+1+0.003317+2+1+0.003373+2+1+0.003413+2+1+0.003452+2+1+0.003514+2+1+0.003594+2+1+0.003674+2+1+0.003676+2+1+0.003688+2+1+0.003709+2+1+0.003714+2+1+0.003724+8</definedName>
    <definedName name="ZA227AC" localSheetId="1">2+1+0.003735+2+1+0.003744+2+1+0.003746+2+1+0.003755+2+1+0.00376+2+1+0.003764+2+1+0.003823+2+1+0.003904+2+1+0.003914+2+1+0.003963+2+1+0.003976+2+1+0.003986+8</definedName>
    <definedName name="ZA227AD" localSheetId="1">2+1+0.004017+2+1+0.004019+2+1+0.004043+2+1+0.004084+2+1+0.004089+2+1+0.004098+2+1+0.004135+2+1+0.00415+2+1+0.004151+2+1+0.00417+2+1+0.004171+2+1+0.004194+8</definedName>
    <definedName name="ZA227AE" localSheetId="1">2+1+0.004208+2+1+0.004233+2+1+0.004314+2+1+0.004333+2+2+0.004348+2+1+0.004356+2+1+0.004368+2+1+0.00437+2+1+0.004377+2+1+0.004391+2+1+0.004407+2+1+0.004415+8</definedName>
    <definedName name="ZA227AF" localSheetId="1">2+1+0.004441+2+1+0.0045+2+1+0.004521+2+1+0.004554+2+1+0.004556+2+2+0.004558+2+1+0.004573+2+1+0.004598+2+2+0.0046+2+1+0.00461+2+1+0.004616+2+1+0.004645+8</definedName>
    <definedName name="ZA227AG" localSheetId="1">2+1+0.004656+2+1+0.004678+2+1+0.004681+2+1+0.004706+2+1+0.004711+2+1+0.004721+2+1+0.004767+2+1+0.004805+2+1+0.004819+2+1+0.004846+2+1+0.004849+2+1+0.004853+8</definedName>
    <definedName name="ZA227AH" localSheetId="1">2+1+0.004867+2+1+0.004874+2+1+0.004884+2+1+0.004894+2+1+0.004927+2+1+0.004934+2+1+0.005001+2+1+0.005043+2+2+0.005053+2+1+0.005072+2+1+0.005077+2+1+0.005088+8</definedName>
    <definedName name="ZA227AI" localSheetId="1">2+1+0.005118+2+1+0.005144+2+1+0.005177+2+1+0.0052+2+1+0.005208+2+1+0.005211+2+1+0.005232+2+1+0.005246+2+1+0.005267+2+1+0.005269+2+1+0.005281+2+1+0.005288+8</definedName>
    <definedName name="ZA227AJ" localSheetId="1">2+1+0.005296+2+1+0.005335+2+1+0.005339+2+1+0.005357+2+1+0.005368+2+1+0.005369+2+1+0.00539+2+1+0.005502+2+1+0.005514+2+1+0.005546+2+1+0.00555+2+1+0.005555+8</definedName>
    <definedName name="ZA227AK" localSheetId="1">2+1+0.005575+2+1+0.005577+2+1+0.00559+2+1+0.005591+2+1+0.005651+2+1+0.005662+2+1+0.00567+2+1+0.005679+2+1+0.005705+2+1+0.005781+2+1+0.005811+2+1+0.005812+8</definedName>
    <definedName name="ZA227AL" localSheetId="1">2+1+0.005824+2+1+0.005901+2+1+0.005938+2+1+0.005953+2+1+0.005954+2+1+0.005973+2+1+0.005984+2+1+0.005989+2+1+0.006024+2+1+0.006044+2+1+0.006049+2+1+0.006069+8</definedName>
    <definedName name="ZA227AM" localSheetId="1">2+1+0.006082+2+1+0.006101+2+1+0.006112+2+1+0.006131+2+1+0.00616+2+1+0.006167+2+1+0.00618+2+1+0.006186+2+1+0.006189+2+1+0.006246+2+1+0.006251+2+1+0.006264+8</definedName>
    <definedName name="ZA227AN" localSheetId="1">2+1+0.006326+2+1+0.006341+2+1+0.006342+2+1+0.00638+2+1+0.006388+2+1+0.006393+2+1+0.006426+2+1+0.006441+2+1+0.006474+2+1+0.006488+2+1+0.006504+2+1+0.006522+8</definedName>
    <definedName name="ZA227AO" localSheetId="1">2+1+0.006545+2+1+0.006572+2+1+0.006634+2+1+0.006661+2+1+0.006706+2+1+0.006738+2+1+0.006748+2+1+0.006765+2+2+0.006771+2+1+0.006806+2+1+0.006818+2+1+0.006821+8</definedName>
    <definedName name="ZA227AP" localSheetId="1">2+1+0.006864+2+1+0.006866+2+1+0.006873+2+1+0.006907+2+1+0.006955+2+1+0.006976+2+1+0.006997+2+1+0.006999+2+1+0.007035+2+1+0.007048+2+1+0.007093+2+1+0.007137+8</definedName>
    <definedName name="ZA227AQ" localSheetId="1">2+1+0.00714+2+1+0.007162+2+1+0.007269+2+1+0.00728+2+1+0.007334+2+1+0.007338+2+1+0.007392+2+1+0.007402+2+2+0.007534+2+1+0.007535+2+1+0.007543+2+1+0.007589+8</definedName>
    <definedName name="ZA227AR" localSheetId="1">2+1+0.007607+2+1+0.007611+2+1+0.007616+2+1+0.007623+2+1+0.007658+2+1+0.007671+2+1+0.007716+2+1+0.007824+2+1+0.007837+2+1+0.007873+2+2+0.007958+2+1+0.007968+8</definedName>
    <definedName name="ZA227AS" localSheetId="1">2+1+0.008069+2+1+0.008095+2+1+0.008104+2+1+0.008132+2+1+0.008139+2+1+0.00816+2+1+0.008185+2+1+0.008291+2+1+0.008306+2+1+0.008589+2+1+0.008725+2+1+0.008738+8</definedName>
    <definedName name="ZA227AT" localSheetId="1">2+1+0.008858+2+1+0.009238+2+1+0.009505+2+1+0.009512+2+1+0.00957+2+1+0.009573+2+1+0.009802+2+1+0.00987+2+1+0.009957+2+1+0.01037+2+1+0.010507+2+1+0.010586+8</definedName>
    <definedName name="ZA227AU" localSheetId="1">2+1+0.010676+2+1+0.010691+2+1+0.010756+2+1+0.011292+2+1+0.011544+2+2+0.012054+2+1+0.012077+2+1+0.012398+2+1+0.012441+2+1+0.012556+2+1+0.012804+2+1+0.013068+8</definedName>
    <definedName name="ZA227AV" localSheetId="1">2+1+0.013475+9</definedName>
    <definedName name="ZA228AA" localSheetId="1">2+1+0.00248+2+1+0.002727+2+1+0.002759+2+1+0.002859+2+1+0.002879+2+1+0.00288+2+1+0.002933+2+1+0.002935+2+1+0.002942+2+1+0.002979+2+1+0.003014+2+1+0.003123+8</definedName>
    <definedName name="ZA228AB" localSheetId="1">2+1+0.003317+2+1+0.003373+2+1+0.003413+2+1+0.003452+2+1+0.003514+2+1+0.003594+2+1+0.003674+2+1+0.003676+2+1+0.003688+2+1+0.003709+2+1+0.003714+2+1+0.003724+8</definedName>
    <definedName name="ZA228AC" localSheetId="1">2+1+0.003735+2+1+0.003744+2+1+0.003746+2+1+0.003755+2+1+0.00376+2+1+0.003764+2+1+0.003823+2+1+0.003904+2+1+0.003914+2+1+0.003963+2+1+0.003976+2+1+0.003986+8</definedName>
    <definedName name="ZA228AD" localSheetId="1">2+1+0.004017+2+1+0.004019+2+1+0.004043+2+1+0.004084+2+1+0.004089+2+1+0.004098+2+1+0.004135+2+1+0.00415+2+1+0.004151+2+1+0.00417+2+1+0.004171+2+1+0.004194+8</definedName>
    <definedName name="ZA228AE" localSheetId="1">2+1+0.004208+2+1+0.004233+2+1+0.004314+2+1+0.004333+2+2+0.004348+2+1+0.004356+2+1+0.004368+2+1+0.00437+2+1+0.004377+2+1+0.004391+2+1+0.004407+2+1+0.004415+8</definedName>
    <definedName name="ZA228AF" localSheetId="1">2+1+0.004441+2+1+0.0045+2+1+0.004521+2+1+0.004554+2+1+0.004556+2+2+0.004558+2+1+0.004573+2+1+0.004598+2+2+0.0046+2+1+0.00461+2+1+0.004616+2+1+0.004645+8</definedName>
    <definedName name="ZA228AG" localSheetId="1">2+1+0.004656+2+1+0.004678+2+1+0.004681+2+1+0.004706+2+1+0.004711+2+1+0.004721+2+1+0.004767+2+1+0.004805+2+1+0.004819+2+1+0.004846+2+1+0.004849+2+1+0.004853+8</definedName>
    <definedName name="ZA228AH" localSheetId="1">2+1+0.004867+2+1+0.004874+2+1+0.004884+2+1+0.004894+2+1+0.004927+2+1+0.004934+2+1+0.005001+2+1+0.005043+2+2+0.005053+2+1+0.005072+2+1+0.005077+2+1+0.005088+8</definedName>
    <definedName name="ZA228AI" localSheetId="1">2+1+0.005118+2+1+0.005144+2+1+0.005177+2+1+0.0052+2+1+0.005208+2+1+0.005211+2+1+0.005232+2+1+0.005246+2+1+0.005267+2+1+0.005269+2+1+0.005281+2+1+0.005288+8</definedName>
    <definedName name="ZA228AJ" localSheetId="1">2+1+0.005296+2+1+0.005335+2+1+0.005339+2+1+0.005357+2+1+0.005368+2+1+0.005369+2+1+0.00539+2+1+0.005502+2+1+0.005514+2+1+0.005546+2+1+0.00555+2+1+0.005555+8</definedName>
    <definedName name="ZA228AK" localSheetId="1">2+1+0.005575+2+1+0.005577+2+1+0.00559+2+1+0.005591+2+1+0.005651+2+1+0.005662+2+1+0.00567+2+1+0.005679+2+1+0.005705+2+1+0.005781+2+1+0.005811+2+1+0.005812+8</definedName>
    <definedName name="ZA228AL" localSheetId="1">2+1+0.005824+2+1+0.005901+2+1+0.005938+2+1+0.005953+2+1+0.005954+2+1+0.005973+2+1+0.005984+2+1+0.005989+2+1+0.006024+2+1+0.006044+2+1+0.006049+2+1+0.006069+8</definedName>
    <definedName name="ZA228AM" localSheetId="1">2+1+0.006082+2+1+0.006101+2+1+0.006112+2+1+0.006131+2+1+0.00616+2+1+0.006167+2+1+0.00618+2+1+0.006186+2+1+0.006189+2+1+0.006246+2+1+0.006251+2+1+0.006264+8</definedName>
    <definedName name="ZA228AN" localSheetId="1">2+1+0.006326+2+1+0.006341+2+1+0.006342+2+1+0.00638+2+1+0.006388+2+1+0.006393+2+1+0.006426+2+1+0.006441+2+1+0.006474+2+1+0.006488+2+1+0.006504+2+1+0.006522+8</definedName>
    <definedName name="ZA228AO" localSheetId="1">2+1+0.006545+2+1+0.006572+2+1+0.006634+2+1+0.006661+2+1+0.006706+2+1+0.006738+2+1+0.006748+2+1+0.006765+2+2+0.006771+2+1+0.006806+2+1+0.006818+2+1+0.006821+8</definedName>
    <definedName name="ZA228AP" localSheetId="1">2+1+0.006864+2+1+0.006866+2+1+0.006873+2+1+0.006907+2+1+0.006955+2+1+0.006976+2+1+0.006997+2+1+0.006999+2+1+0.007035+2+1+0.007048+2+1+0.007093+2+1+0.007137+8</definedName>
    <definedName name="ZA228AQ" localSheetId="1">2+1+0.00714+2+1+0.007162+2+1+0.007269+2+1+0.00728+2+1+0.007334+2+1+0.007338+2+1+0.007392+2+1+0.007402+2+2+0.007534+2+1+0.007535+2+1+0.007543+2+1+0.007589+8</definedName>
    <definedName name="ZA228AR" localSheetId="1">2+1+0.007607+2+1+0.007611+2+1+0.007616+2+1+0.007623+2+1+0.007658+2+1+0.007671+2+1+0.007716+2+1+0.007824+2+1+0.007837+2+1+0.007873+2+2+0.007958+2+1+0.007968+8</definedName>
    <definedName name="ZA228AS" localSheetId="1">2+1+0.008069+2+1+0.008095+2+1+0.008104+2+1+0.008132+2+1+0.008139+2+1+0.00816+2+1+0.008185+2+1+0.008291+2+1+0.008306+2+1+0.008589+2+1+0.008725+2+1+0.008738+8</definedName>
    <definedName name="ZA228AT" localSheetId="1">2+1+0.008858+2+1+0.009238+2+1+0.009505+2+1+0.009512+2+1+0.00957+2+1+0.009573+2+1+0.009802+2+1+0.00987+2+1+0.009957+2+1+0.01037+2+1+0.010507+2+1+0.010586+8</definedName>
    <definedName name="ZA228AU" localSheetId="1">2+1+0.010676+2+1+0.010691+2+1+0.010756+2+1+0.011292+2+1+0.011544+2+2+0.012054+2+1+0.012077+2+1+0.012398+2+1+0.012441+2+1+0.012556+2+1+0.012804+2+1+0.013068+8</definedName>
    <definedName name="ZA228AV" localSheetId="1">2+1+0.013475+9</definedName>
    <definedName name="ZA229AA" localSheetId="1">2+1+0.00248+2+1+0.002727+2+1+0.002759+2+1+0.002859+2+1+0.002879+2+1+0.00288+2+1+0.002933+2+1+0.002935+2+1+0.002942+2+1+0.002979+2+1+0.003014+2+1+0.003123+8</definedName>
    <definedName name="ZA229AB" localSheetId="1">2+1+0.003317+2+1+0.003373+2+1+0.003413+2+1+0.003452+2+1+0.003514+2+1+0.003594+2+1+0.003674+2+1+0.003676+2+1+0.003688+2+1+0.003709+2+1+0.003714+2+1+0.003724+8</definedName>
    <definedName name="ZA229AC" localSheetId="1">2+1+0.003735+2+1+0.003744+2+1+0.003746+2+1+0.003755+2+1+0.00376+2+1+0.003764+2+1+0.003823+2+1+0.003904+2+1+0.003914+2+1+0.003963+2+1+0.003976+2+1+0.003986+8</definedName>
    <definedName name="ZA229AD" localSheetId="1">2+1+0.004017+2+1+0.004019+2+1+0.004043+2+1+0.004084+2+1+0.004089+2+1+0.004098+2+1+0.004135+2+1+0.00415+2+1+0.004151+2+1+0.00417+2+1+0.004171+2+1+0.004194+8</definedName>
    <definedName name="ZA229AE" localSheetId="1">2+1+0.004208+2+1+0.004233+2+1+0.004314+2+1+0.004333+2+2+0.004348+2+1+0.004356+2+1+0.004368+2+1+0.00437+2+1+0.004377+2+1+0.004391+2+1+0.004407+2+1+0.004415+8</definedName>
    <definedName name="ZA229AF" localSheetId="1">2+1+0.004441+2+1+0.0045+2+1+0.004521+2+1+0.004554+2+1+0.004556+2+2+0.004558+2+1+0.004573+2+1+0.004598+2+2+0.0046+2+1+0.00461+2+1+0.004616+2+1+0.004645+8</definedName>
    <definedName name="ZA229AG" localSheetId="1">2+1+0.004656+2+1+0.004678+2+1+0.004681+2+1+0.004706+2+1+0.004711+2+1+0.004721+2+1+0.004767+2+1+0.004805+2+1+0.004819+2+1+0.004846+2+1+0.004849+2+1+0.004853+8</definedName>
    <definedName name="ZA229AH" localSheetId="1">2+1+0.004867+2+1+0.004874+2+1+0.004884+2+1+0.004894+2+1+0.004927+2+1+0.004934+2+1+0.005001+2+1+0.005043+2+2+0.005053+2+1+0.005072+2+1+0.005077+2+1+0.005088+8</definedName>
    <definedName name="ZA229AI" localSheetId="1">2+1+0.005118+2+1+0.005144+2+1+0.005177+2+1+0.0052+2+1+0.005208+2+1+0.005211+2+1+0.005232+2+1+0.005246+2+1+0.005267+2+1+0.005269+2+1+0.005281+2+1+0.005288+8</definedName>
    <definedName name="ZA229AJ" localSheetId="1">2+1+0.005296+2+1+0.005335+2+1+0.005339+2+1+0.005357+2+1+0.005368+2+1+0.005369+2+1+0.00539+2+1+0.005502+2+1+0.005514+2+1+0.005546+2+1+0.00555+2+1+0.005555+8</definedName>
    <definedName name="ZA229AK" localSheetId="1">2+1+0.005575+2+1+0.005577+2+1+0.00559+2+1+0.005591+2+1+0.005651+2+1+0.005662+2+1+0.00567+2+1+0.005679+2+1+0.005705+2+1+0.005781+2+1+0.005811+2+1+0.005812+8</definedName>
    <definedName name="ZA229AL" localSheetId="1">2+1+0.005824+2+1+0.005901+2+1+0.005938+2+1+0.005953+2+1+0.005954+2+1+0.005973+2+1+0.005984+2+1+0.005989+2+1+0.006024+2+1+0.006044+2+1+0.006049+2+1+0.006069+8</definedName>
    <definedName name="ZA229AM" localSheetId="1">2+1+0.006082+2+1+0.006101+2+1+0.006112+2+1+0.006131+2+1+0.00616+2+1+0.006167+2+1+0.00618+2+1+0.006186+2+1+0.006189+2+1+0.006246+2+1+0.006251+2+1+0.006264+8</definedName>
    <definedName name="ZA229AN" localSheetId="1">2+1+0.006326+2+1+0.006341+2+1+0.006342+2+1+0.00638+2+1+0.006388+2+1+0.006393+2+1+0.006426+2+1+0.006441+2+1+0.006474+2+1+0.006488+2+1+0.006504+2+1+0.006522+8</definedName>
    <definedName name="ZA229AO" localSheetId="1">2+1+0.006545+2+1+0.006572+2+1+0.006634+2+1+0.006661+2+1+0.006706+2+1+0.006738+2+1+0.006748+2+1+0.006765+2+2+0.006771+2+1+0.006806+2+1+0.006818+2+1+0.006821+8</definedName>
    <definedName name="ZA229AP" localSheetId="1">2+1+0.006864+2+1+0.006866+2+1+0.006873+2+1+0.006907+2+1+0.006955+2+1+0.006976+2+1+0.006997+2+1+0.006999+2+1+0.007035+2+1+0.007048+2+1+0.007093+2+1+0.007137+8</definedName>
    <definedName name="ZA229AQ" localSheetId="1">2+1+0.00714+2+1+0.007162+2+1+0.007269+2+1+0.00728+2+1+0.007334+2+1+0.007338+2+1+0.007392+2+1+0.007402+2+2+0.007534+2+1+0.007535+2+1+0.007543+2+1+0.007589+8</definedName>
    <definedName name="ZA229AR" localSheetId="1">2+1+0.007607+2+1+0.007611+2+1+0.007616+2+1+0.007623+2+1+0.007658+2+1+0.007671+2+1+0.007716+2+1+0.007824+2+1+0.007837+2+1+0.007873+2+2+0.007958+2+1+0.007968+8</definedName>
    <definedName name="ZA229AS" localSheetId="1">2+1+0.008069+2+1+0.008095+2+1+0.008104+2+1+0.008132+2+1+0.008139+2+1+0.00816+2+1+0.008185+2+1+0.008291+2+1+0.008306+2+1+0.008589+2+1+0.008725+2+1+0.008738+8</definedName>
    <definedName name="ZA229AT" localSheetId="1">2+1+0.008858+2+1+0.009238+2+1+0.009505+2+1+0.009512+2+1+0.00957+2+1+0.009573+2+1+0.009802+2+1+0.00987+2+1+0.009957+2+1+0.01037+2+1+0.010507+2+1+0.010586+8</definedName>
    <definedName name="ZA229AU" localSheetId="1">2+1+0.010676+2+1+0.010691+2+1+0.010756+2+1+0.011292+2+1+0.011544+2+2+0.012054+2+1+0.012077+2+1+0.012398+2+1+0.012441+2+1+0.012556+2+1+0.012804+2+1+0.013068+8</definedName>
    <definedName name="ZA229AV" localSheetId="1">2+1+0.013475+9</definedName>
    <definedName name="ZA230AA" localSheetId="1">2+1+0.00248+2+1+0.002727+2+1+0.002759+2+1+0.002859+2+1+0.002879+2+1+0.00288+2+1+0.002933+2+1+0.002935+2+1+0.002942+2+1+0.002979+2+1+0.003014+2+1+0.003123+8</definedName>
    <definedName name="ZA230AB" localSheetId="1">2+1+0.003317+2+1+0.003373+2+1+0.003413+2+1+0.003452+2+1+0.003514+2+1+0.003594+2+1+0.003674+2+1+0.003676+2+1+0.003688+2+1+0.003709+2+1+0.003714+2+1+0.003724+8</definedName>
    <definedName name="ZA230AC" localSheetId="1">2+1+0.003735+2+1+0.003744+2+1+0.003746+2+1+0.003755+2+1+0.00376+2+1+0.003764+2+1+0.003823+2+1+0.003904+2+1+0.003914+2+1+0.003963+2+1+0.003976+2+1+0.003986+8</definedName>
    <definedName name="ZA230AD" localSheetId="1">2+1+0.004017+2+1+0.004019+2+1+0.004043+2+1+0.004084+2+1+0.004089+2+1+0.004098+2+1+0.004135+2+1+0.00415+2+1+0.004151+2+1+0.00417+2+1+0.004171+2+1+0.004194+8</definedName>
    <definedName name="ZA230AE" localSheetId="1">2+1+0.004208+2+1+0.004233+2+1+0.004314+2+1+0.004333+2+2+0.004348+2+1+0.004356+2+1+0.004368+2+1+0.00437+2+1+0.004377+2+1+0.004391+2+1+0.004407+2+1+0.004415+8</definedName>
    <definedName name="ZA230AF" localSheetId="1">2+1+0.004441+2+1+0.0045+2+1+0.004521+2+1+0.004554+2+1+0.004556+2+2+0.004558+2+1+0.004573+2+1+0.004598+2+2+0.0046+2+1+0.00461+2+1+0.004616+2+1+0.004645+8</definedName>
    <definedName name="ZA230AG" localSheetId="1">2+1+0.004656+2+1+0.004678+2+1+0.004681+2+1+0.004706+2+1+0.004711+2+1+0.004721+2+1+0.004767+2+1+0.004805+2+1+0.004819+2+1+0.004846+2+1+0.004849+2+1+0.004853+8</definedName>
    <definedName name="ZA230AH" localSheetId="1">2+1+0.004867+2+1+0.004874+2+1+0.004884+2+1+0.004894+2+1+0.004927+2+1+0.004934+2+1+0.005001+2+1+0.005043+2+2+0.005053+2+1+0.005072+2+1+0.005077+2+1+0.005088+8</definedName>
    <definedName name="ZA230AI" localSheetId="1">2+1+0.005118+2+1+0.005144+2+1+0.005177+2+1+0.0052+2+1+0.005208+2+1+0.005211+2+1+0.005232+2+1+0.005246+2+1+0.005267+2+1+0.005269+2+1+0.005281+2+1+0.005288+8</definedName>
    <definedName name="ZA230AJ" localSheetId="1">2+1+0.005296+2+1+0.005335+2+1+0.005339+2+1+0.005357+2+1+0.005368+2+1+0.005369+2+1+0.00539+2+1+0.005502+2+1+0.005514+2+1+0.005546+2+1+0.00555+2+1+0.005555+8</definedName>
    <definedName name="ZA230AK" localSheetId="1">2+1+0.005575+2+1+0.005577+2+1+0.00559+2+1+0.005591+2+1+0.005651+2+1+0.005662+2+1+0.00567+2+1+0.005679+2+1+0.005705+2+1+0.005781+2+1+0.005811+2+1+0.005812+8</definedName>
    <definedName name="ZA230AL" localSheetId="1">2+1+0.005824+2+1+0.005901+2+1+0.005938+2+1+0.005953+2+1+0.005954+2+1+0.005973+2+1+0.005984+2+1+0.005989+2+1+0.006024+2+1+0.006044+2+1+0.006049+2+1+0.006069+8</definedName>
    <definedName name="ZA230AM" localSheetId="1">2+1+0.006082+2+1+0.006101+2+1+0.006112+2+1+0.006131+2+1+0.00616+2+1+0.006167+2+1+0.00618+2+1+0.006186+2+1+0.006189+2+1+0.006246+2+1+0.006251+2+1+0.006264+8</definedName>
    <definedName name="ZA230AN" localSheetId="1">2+1+0.006326+2+1+0.006341+2+1+0.006342+2+1+0.00638+2+1+0.006388+2+1+0.006393+2+1+0.006426+2+1+0.006441+2+1+0.006474+2+1+0.006488+2+1+0.006504+2+1+0.006522+8</definedName>
    <definedName name="ZA230AO" localSheetId="1">2+1+0.006545+2+1+0.006572+2+1+0.006634+2+1+0.006661+2+1+0.006706+2+1+0.006738+2+1+0.006748+2+1+0.006765+2+2+0.006771+2+1+0.006806+2+1+0.006818+2+1+0.006821+8</definedName>
    <definedName name="ZA230AP" localSheetId="1">2+1+0.006864+2+1+0.006866+2+1+0.006873+2+1+0.006907+2+1+0.006955+2+1+0.006976+2+1+0.006997+2+1+0.006999+2+1+0.007035+2+1+0.007048+2+1+0.007093+2+1+0.007137+8</definedName>
    <definedName name="ZA230AQ" localSheetId="1">2+1+0.00714+2+1+0.007162+2+1+0.007269+2+1+0.00728+2+1+0.007334+2+1+0.007338+2+1+0.007392+2+1+0.007402+2+2+0.007534+2+1+0.007535+2+1+0.007543+2+1+0.007589+8</definedName>
    <definedName name="ZA230AR" localSheetId="1">2+1+0.007607+2+1+0.007611+2+1+0.007616+2+1+0.007623+2+1+0.007658+2+1+0.007671+2+1+0.007716+2+1+0.007824+2+1+0.007837+2+1+0.007873+2+2+0.007958+2+1+0.007968+8</definedName>
    <definedName name="ZA230AS" localSheetId="1">2+1+0.008069+2+1+0.008095+2+1+0.008104+2+1+0.008132+2+1+0.008139+2+1+0.00816+2+1+0.008185+2+1+0.008291+2+1+0.008306+2+1+0.008589+2+1+0.008725+2+1+0.008738+8</definedName>
    <definedName name="ZA230AT" localSheetId="1">2+1+0.008858+2+1+0.009238+2+1+0.009505+2+1+0.009512+2+1+0.00957+2+1+0.009573+2+1+0.009802+2+1+0.00987+2+1+0.009957+2+1+0.01037+2+1+0.010507+2+1+0.010586+8</definedName>
    <definedName name="ZA230AU" localSheetId="1">2+1+0.010676+2+1+0.010691+2+1+0.010756+2+1+0.011292+2+1+0.011544+2+2+0.012054+2+1+0.012077+2+1+0.012398+2+1+0.012441+2+1+0.012556+2+1+0.012804+2+1+0.013068+8</definedName>
    <definedName name="ZA230AV" localSheetId="1">2+1+0.013475+9</definedName>
    <definedName name="ZA231AA" localSheetId="1">2+1+0.00248+2+1+0.002727+2+1+0.002759+2+1+0.002859+2+1+0.002879+2+1+0.00288+2+1+0.002933+2+1+0.002935+2+1+0.002942+2+1+0.002979+2+1+0.003014+2+1+0.003123+8</definedName>
    <definedName name="ZA231AB" localSheetId="1">2+1+0.003317+2+1+0.003373+2+1+0.003413+2+1+0.003452+2+1+0.003514+2+1+0.003594+2+1+0.003674+2+1+0.003676+2+1+0.003688+2+1+0.003709+2+1+0.003714+2+1+0.003724+8</definedName>
    <definedName name="ZA231AC" localSheetId="1">2+1+0.003735+2+1+0.003744+2+1+0.003746+2+1+0.003755+2+1+0.00376+2+1+0.003764+2+1+0.003823+2+1+0.003904+2+1+0.003914+2+1+0.003963+2+1+0.003976+2+1+0.003986+8</definedName>
    <definedName name="ZA231AD" localSheetId="1">2+1+0.004017+2+1+0.004019+2+1+0.004043+2+1+0.004084+2+1+0.004089+2+1+0.004098+2+1+0.004135+2+1+0.00415+2+1+0.004151+2+1+0.00417+2+1+0.004171+2+1+0.004194+8</definedName>
    <definedName name="ZA231AE" localSheetId="1">2+1+0.004208+2+1+0.004233+2+1+0.004314+2+1+0.004333+2+2+0.004348+2+1+0.004356+2+1+0.004368+2+1+0.00437+2+1+0.004377+2+1+0.004391+2+1+0.004407+2+1+0.004415+8</definedName>
    <definedName name="ZA231AF" localSheetId="1">2+1+0.004441+2+1+0.0045+2+1+0.004521+2+1+0.004554+2+1+0.004556+2+2+0.004558+2+1+0.004573+2+1+0.004598+2+2+0.0046+2+1+0.00461+2+1+0.004616+2+1+0.004645+8</definedName>
    <definedName name="ZA231AG" localSheetId="1">2+1+0.004656+2+1+0.004678+2+1+0.004681+2+1+0.004706+2+1+0.004711+2+1+0.004721+2+1+0.004767+2+1+0.004805+2+1+0.004819+2+1+0.004846+2+1+0.004849+2+1+0.004853+8</definedName>
    <definedName name="ZA231AH" localSheetId="1">2+1+0.004867+2+1+0.004874+2+1+0.004884+2+1+0.004894+2+1+0.004927+2+1+0.004934+2+1+0.005001+2+1+0.005043+2+2+0.005053+2+1+0.005072+2+1+0.005077+2+1+0.005088+8</definedName>
    <definedName name="ZA231AI" localSheetId="1">2+1+0.005118+2+1+0.005144+2+1+0.005177+2+1+0.0052+2+1+0.005208+2+1+0.005211+2+1+0.005232+2+1+0.005246+2+1+0.005267+2+1+0.005269+2+1+0.005281+2+1+0.005288+8</definedName>
    <definedName name="ZA231AJ" localSheetId="1">2+1+0.005296+2+1+0.005335+2+1+0.005339+2+1+0.005357+2+1+0.005368+2+1+0.005369+2+1+0.00539+2+1+0.005502+2+1+0.005514+2+1+0.005546+2+1+0.00555+2+1+0.005555+8</definedName>
    <definedName name="ZA231AK" localSheetId="1">2+1+0.005575+2+1+0.005577+2+1+0.00559+2+1+0.005591+2+1+0.005651+2+1+0.005662+2+1+0.00567+2+1+0.005679+2+1+0.005705+2+1+0.005781+2+1+0.005811+2+1+0.005812+8</definedName>
    <definedName name="ZA231AL" localSheetId="1">2+1+0.005824+2+1+0.005901+2+1+0.005938+2+1+0.005953+2+1+0.005954+2+1+0.005973+2+1+0.005984+2+1+0.005989+2+1+0.006024+2+1+0.006044+2+1+0.006049+2+1+0.006069+8</definedName>
    <definedName name="ZA231AM" localSheetId="1">2+1+0.006082+2+1+0.006101+2+1+0.006112+2+1+0.006131+2+1+0.00616+2+1+0.006167+2+1+0.00618+2+1+0.006186+2+1+0.006189+2+1+0.006246+2+1+0.006251+2+1+0.006264+8</definedName>
    <definedName name="ZA231AN" localSheetId="1">2+1+0.006326+2+1+0.006341+2+1+0.006342+2+1+0.00638+2+1+0.006388+2+1+0.006393+2+1+0.006426+2+1+0.006441+2+1+0.006474+2+1+0.006488+2+1+0.006504+2+1+0.006522+8</definedName>
    <definedName name="ZA231AO" localSheetId="1">2+1+0.006545+2+1+0.006572+2+1+0.006634+2+1+0.006661+2+1+0.006706+2+1+0.006738+2+1+0.006748+2+1+0.006765+2+2+0.006771+2+1+0.006806+2+1+0.006818+2+1+0.006821+8</definedName>
    <definedName name="ZA231AP" localSheetId="1">2+1+0.006864+2+1+0.006866+2+1+0.006873+2+1+0.006907+2+1+0.006955+2+1+0.006976+2+1+0.006997+2+1+0.006999+2+1+0.007035+2+1+0.007048+2+1+0.007093+2+1+0.007137+8</definedName>
    <definedName name="ZA231AQ" localSheetId="1">2+1+0.00714+2+1+0.007162+2+1+0.007269+2+1+0.00728+2+1+0.007334+2+1+0.007338+2+1+0.007392+2+1+0.007402+2+2+0.007534+2+1+0.007535+2+1+0.007543+2+1+0.007589+8</definedName>
    <definedName name="ZA231AR" localSheetId="1">2+1+0.007607+2+1+0.007611+2+1+0.007616+2+1+0.007623+2+1+0.007658+2+1+0.007671+2+1+0.007716+2+1+0.007824+2+1+0.007837+2+1+0.007873+2+2+0.007958+2+1+0.007968+8</definedName>
    <definedName name="ZA231AS" localSheetId="1">2+1+0.008069+2+1+0.008095+2+1+0.008104+2+1+0.008132+2+1+0.008139+2+1+0.00816+2+1+0.008185+2+1+0.008291+2+1+0.008306+2+1+0.008589+2+1+0.008725+2+1+0.008738+8</definedName>
    <definedName name="ZA231AT" localSheetId="1">2+1+0.008858+2+1+0.009238+2+1+0.009505+2+1+0.009512+2+1+0.00957+2+1+0.009573+2+1+0.009802+2+1+0.00987+2+1+0.009957+2+1+0.01037+2+1+0.010507+2+1+0.010586+8</definedName>
    <definedName name="ZA231AU" localSheetId="1">2+1+0.010676+2+1+0.010691+2+1+0.010756+2+1+0.011292+2+1+0.011544+2+2+0.012054+2+1+0.012077+2+1+0.012398+2+1+0.012441+2+1+0.012556+2+1+0.012804+2+1+0.013068+8</definedName>
    <definedName name="ZA231AV" localSheetId="1">2+1+0.013475+9</definedName>
    <definedName name="ZA232AA" localSheetId="1">2+1+0.00248+2+1+0.002727+2+1+0.002759+2+1+0.002859+2+1+0.002879+2+1+0.00288+2+1+0.002933+2+1+0.002935+2+1+0.002942+2+1+0.002979+2+1+0.003014+2+1+0.003123+8</definedName>
    <definedName name="ZA232AB" localSheetId="1">2+1+0.003317+2+1+0.003373+2+1+0.003413+2+1+0.003452+2+1+0.003514+2+1+0.003594+2+1+0.003674+2+1+0.003676+2+1+0.003688+2+1+0.003709+2+1+0.003714+2+1+0.003724+8</definedName>
    <definedName name="ZA232AC" localSheetId="1">2+1+0.003735+2+1+0.003744+2+1+0.003746+2+1+0.003755+2+1+0.00376+2+1+0.003764+2+1+0.003823+2+1+0.003904+2+1+0.003914+2+1+0.003963+2+1+0.003976+2+1+0.003986+8</definedName>
    <definedName name="ZA232AD" localSheetId="1">2+1+0.004017+2+1+0.004019+2+1+0.004043+2+1+0.004084+2+1+0.004089+2+1+0.004098+2+1+0.004135+2+1+0.00415+2+1+0.004151+2+1+0.00417+2+1+0.004171+2+1+0.004194+8</definedName>
    <definedName name="ZA232AE" localSheetId="1">2+1+0.004208+2+1+0.004233+2+1+0.004314+2+1+0.004333+2+2+0.004348+2+1+0.004356+2+1+0.004368+2+1+0.00437+2+1+0.004377+2+1+0.004391+2+1+0.004407+2+1+0.004415+8</definedName>
    <definedName name="ZA232AF" localSheetId="1">2+1+0.004441+2+1+0.0045+2+1+0.004521+2+1+0.004554+2+1+0.004556+2+2+0.004558+2+1+0.004573+2+1+0.004598+2+2+0.0046+2+1+0.00461+2+1+0.004616+2+1+0.004645+8</definedName>
    <definedName name="ZA232AG" localSheetId="1">2+1+0.004656+2+1+0.004678+2+1+0.004681+2+1+0.004706+2+1+0.004711+2+1+0.004721+2+1+0.004767+2+1+0.004805+2+1+0.004819+2+1+0.004846+2+1+0.004849+2+1+0.004853+8</definedName>
    <definedName name="ZA232AH" localSheetId="1">2+1+0.004867+2+1+0.004874+2+1+0.004884+2+1+0.004894+2+1+0.004927+2+1+0.004934+2+1+0.005001+2+1+0.005043+2+2+0.005053+2+1+0.005072+2+1+0.005077+2+1+0.005088+8</definedName>
    <definedName name="ZA232AI" localSheetId="1">2+1+0.005118+2+1+0.005144+2+1+0.005177+2+1+0.0052+2+1+0.005208+2+1+0.005211+2+1+0.005232+2+1+0.005246+2+1+0.005267+2+1+0.005269+2+1+0.005281+2+1+0.005288+8</definedName>
    <definedName name="ZA232AJ" localSheetId="1">2+1+0.005296+2+1+0.005335+2+1+0.005339+2+1+0.005357+2+1+0.005368+2+1+0.005369+2+1+0.00539+2+1+0.005502+2+1+0.005514+2+1+0.005546+2+1+0.00555+2+1+0.005555+8</definedName>
    <definedName name="ZA232AK" localSheetId="1">2+1+0.005575+2+1+0.005577+2+1+0.00559+2+1+0.005591+2+1+0.005651+2+1+0.005662+2+1+0.00567+2+1+0.005679+2+1+0.005705+2+1+0.005781+2+1+0.005811+2+1+0.005812+8</definedName>
    <definedName name="ZA232AL" localSheetId="1">2+1+0.005824+2+1+0.005901+2+1+0.005938+2+1+0.005953+2+1+0.005954+2+1+0.005973+2+1+0.005984+2+1+0.005989+2+1+0.006024+2+1+0.006044+2+1+0.006049+2+1+0.006069+8</definedName>
    <definedName name="ZA232AM" localSheetId="1">2+1+0.006082+2+1+0.006101+2+1+0.006112+2+1+0.006131+2+1+0.00616+2+1+0.006167+2+1+0.00618+2+1+0.006186+2+1+0.006189+2+1+0.006246+2+1+0.006251+2+1+0.006264+8</definedName>
    <definedName name="ZA232AN" localSheetId="1">2+1+0.006326+2+1+0.006341+2+1+0.006342+2+1+0.00638+2+1+0.006388+2+1+0.006393+2+1+0.006426+2+1+0.006441+2+1+0.006474+2+1+0.006488+2+1+0.006504+2+1+0.006522+8</definedName>
    <definedName name="ZA232AO" localSheetId="1">2+1+0.006545+2+1+0.006572+2+1+0.006634+2+1+0.006661+2+1+0.006706+2+1+0.006738+2+1+0.006748+2+1+0.006765+2+2+0.006771+2+1+0.006806+2+1+0.006818+2+1+0.006821+8</definedName>
    <definedName name="ZA232AP" localSheetId="1">2+1+0.006864+2+1+0.006866+2+1+0.006873+2+1+0.006907+2+1+0.006955+2+1+0.006976+2+1+0.006997+2+1+0.006999+2+1+0.007035+2+1+0.007048+2+1+0.007093+2+1+0.007137+8</definedName>
    <definedName name="ZA232AQ" localSheetId="1">2+1+0.00714+2+1+0.007162+2+1+0.007269+2+1+0.00728+2+1+0.007334+2+1+0.007338+2+1+0.007392+2+1+0.007402+2+2+0.007534+2+1+0.007535+2+1+0.007543+2+1+0.007589+8</definedName>
    <definedName name="ZA232AR" localSheetId="1">2+1+0.007607+2+1+0.007611+2+1+0.007616+2+1+0.007623+2+1+0.007658+2+1+0.007671+2+1+0.007716+2+1+0.007824+2+1+0.007837+2+1+0.007873+2+2+0.007958+2+1+0.007968+8</definedName>
    <definedName name="ZA232AS" localSheetId="1">2+1+0.008069+2+1+0.008095+2+1+0.008104+2+1+0.008132+2+1+0.008139+2+1+0.00816+2+1+0.008185+2+1+0.008291+2+1+0.008306+2+1+0.008589+2+1+0.008725+2+1+0.008738+8</definedName>
    <definedName name="ZA232AT" localSheetId="1">2+1+0.008858+2+1+0.009238+2+1+0.009505+2+1+0.009512+2+1+0.00957+2+1+0.009573+2+1+0.009802+2+1+0.00987+2+1+0.009957+2+1+0.01037+2+1+0.010507+2+1+0.010586+8</definedName>
    <definedName name="ZA232AU" localSheetId="1">2+1+0.010676+2+1+0.010691+2+1+0.010756+2+1+0.011292+2+1+0.011544+2+2+0.012054+2+1+0.012077+2+1+0.012398+2+1+0.012441+2+1+0.012556+2+1+0.012804+2+1+0.013068+8</definedName>
    <definedName name="ZA232AV" localSheetId="1">2+1+0.013475+9</definedName>
    <definedName name="ZA233AA" localSheetId="1">2+1+0.00248+2+1+0.002727+2+1+0.002759+2+1+0.002859+2+1+0.002879+2+1+0.00288+2+1+0.002933+2+1+0.002935+2+1+0.002942+2+1+0.002979+2+1+0.003014+2+1+0.003123+8</definedName>
    <definedName name="ZA233AB" localSheetId="1">2+1+0.003317+2+1+0.003373+2+1+0.003413+2+1+0.003452+2+1+0.003514+2+1+0.003594+2+1+0.003674+2+1+0.003676+2+1+0.003688+2+1+0.003709+2+1+0.003714+2+1+0.003724+8</definedName>
    <definedName name="ZA233AC" localSheetId="1">2+1+0.003735+2+1+0.003744+2+1+0.003746+2+1+0.003755+2+1+0.00376+2+1+0.003764+2+1+0.003823+2+1+0.003904+2+1+0.003914+2+1+0.003963+2+1+0.003976+2+1+0.003986+8</definedName>
    <definedName name="ZA233AD" localSheetId="1">2+1+0.004017+2+1+0.004019+2+1+0.004043+2+1+0.004084+2+1+0.004089+2+1+0.004098+2+1+0.004135+2+1+0.00415+2+1+0.004151+2+1+0.00417+2+1+0.004171+2+1+0.004194+8</definedName>
    <definedName name="ZA233AE" localSheetId="1">2+1+0.004208+2+1+0.004233+2+1+0.004314+2+1+0.004333+2+2+0.004348+2+1+0.004356+2+1+0.004368+2+1+0.00437+2+1+0.004377+2+1+0.004391+2+1+0.004407+2+1+0.004415+8</definedName>
    <definedName name="ZA233AF" localSheetId="1">2+1+0.004441+2+1+0.0045+2+1+0.004521+2+1+0.004554+2+1+0.004556+2+2+0.004558+2+1+0.004573+2+1+0.004598+2+2+0.0046+2+1+0.00461+2+1+0.004616+2+1+0.004645+8</definedName>
    <definedName name="ZA233AG" localSheetId="1">2+1+0.004656+2+1+0.004678+2+1+0.004681+2+1+0.004706+2+1+0.004711+2+1+0.004721+2+1+0.004767+2+1+0.004805+2+1+0.004819+2+1+0.004846+2+1+0.004849+2+1+0.004853+8</definedName>
    <definedName name="ZA233AH" localSheetId="1">2+1+0.004867+2+1+0.004874+2+1+0.004884+2+1+0.004894+2+1+0.004927+2+1+0.004934+2+1+0.005001+2+1+0.005043+2+2+0.005053+2+1+0.005072+2+1+0.005077+2+1+0.005088+8</definedName>
    <definedName name="ZA233AI" localSheetId="1">2+1+0.005118+2+1+0.005144+2+1+0.005177+2+1+0.0052+2+1+0.005208+2+1+0.005211+2+1+0.005232+2+1+0.005246+2+1+0.005267+2+1+0.005269+2+1+0.005281+2+1+0.005288+8</definedName>
    <definedName name="ZA233AJ" localSheetId="1">2+1+0.005296+2+1+0.005335+2+1+0.005339+2+1+0.005357+2+1+0.005368+2+1+0.005369+2+1+0.00539+2+1+0.005502+2+1+0.005514+2+1+0.005546+2+1+0.00555+2+1+0.005555+8</definedName>
    <definedName name="ZA233AK" localSheetId="1">2+1+0.005575+2+1+0.005577+2+1+0.00559+2+1+0.005591+2+1+0.005651+2+1+0.005662+2+1+0.00567+2+1+0.005679+2+1+0.005705+2+1+0.005781+2+1+0.005811+2+1+0.005812+8</definedName>
    <definedName name="ZA233AL" localSheetId="1">2+1+0.005824+2+1+0.005901+2+1+0.005938+2+1+0.005953+2+1+0.005954+2+1+0.005973+2+1+0.005984+2+1+0.005989+2+1+0.006024+2+1+0.006044+2+1+0.006049+2+1+0.006069+8</definedName>
    <definedName name="ZA233AM" localSheetId="1">2+1+0.006082+2+1+0.006101+2+1+0.006112+2+1+0.006131+2+1+0.00616+2+1+0.006167+2+1+0.00618+2+1+0.006186+2+1+0.006189+2+1+0.006246+2+1+0.006251+2+1+0.006264+8</definedName>
    <definedName name="ZA233AN" localSheetId="1">2+1+0.006326+2+1+0.006341+2+1+0.006342+2+1+0.00638+2+1+0.006388+2+1+0.006393+2+1+0.006426+2+1+0.006441+2+1+0.006474+2+1+0.006488+2+1+0.006504+2+1+0.006522+8</definedName>
    <definedName name="ZA233AO" localSheetId="1">2+1+0.006545+2+1+0.006572+2+1+0.006634+2+1+0.006661+2+1+0.006706+2+1+0.006738+2+1+0.006748+2+1+0.006765+2+2+0.006771+2+1+0.006806+2+1+0.006818+2+1+0.006821+8</definedName>
    <definedName name="ZA233AP" localSheetId="1">2+1+0.006864+2+1+0.006866+2+1+0.006873+2+1+0.006907+2+1+0.006955+2+1+0.006976+2+1+0.006997+2+1+0.006999+2+1+0.007035+2+1+0.007048+2+1+0.007093+2+1+0.007137+8</definedName>
    <definedName name="ZA233AQ" localSheetId="1">2+1+0.00714+2+1+0.007162+2+1+0.007269+2+1+0.00728+2+1+0.007334+2+1+0.007338+2+1+0.007392+2+1+0.007402+2+2+0.007534+2+1+0.007535+2+1+0.007543+2+1+0.007589+8</definedName>
    <definedName name="ZA233AR" localSheetId="1">2+1+0.007607+2+1+0.007611+2+1+0.007616+2+1+0.007623+2+1+0.007658+2+1+0.007671+2+1+0.007716+2+1+0.007824+2+1+0.007837+2+1+0.007873+2+2+0.007958+2+1+0.007968+8</definedName>
    <definedName name="ZA233AS" localSheetId="1">2+1+0.008069+2+1+0.008095+2+1+0.008104+2+1+0.008132+2+1+0.008139+2+1+0.00816+2+1+0.008185+2+1+0.008291+2+1+0.008306+2+1+0.008589+2+1+0.008725+2+1+0.008738+8</definedName>
    <definedName name="ZA233AT" localSheetId="1">2+1+0.008858+2+1+0.009238+2+1+0.009505+2+1+0.009512+2+1+0.00957+2+1+0.009573+2+1+0.009802+2+1+0.00987+2+1+0.009957+2+1+0.01037+2+1+0.010507+2+1+0.010586+8</definedName>
    <definedName name="ZA233AU" localSheetId="1">2+1+0.010676+2+1+0.010691+2+1+0.010756+2+1+0.011292+2+1+0.011544+2+2+0.012054+2+1+0.012077+2+1+0.012398+2+1+0.012441+2+1+0.012556+2+1+0.012804+2+1+0.013068+8</definedName>
    <definedName name="ZA233AV" localSheetId="1">2+1+0.013475+9</definedName>
    <definedName name="ZA234AA" localSheetId="1">2+1+0.00248+2+1+0.002727+2+1+0.002759+2+1+0.002859+2+1+0.002879+2+1+0.00288+2+1+0.002933+2+1+0.002935+2+1+0.002942+2+1+0.002979+2+1+0.003014+2+1+0.003123+8</definedName>
    <definedName name="ZA234AB" localSheetId="1">2+1+0.003317+2+1+0.003373+2+1+0.003413+2+1+0.003452+2+1+0.003514+2+1+0.003594+2+1+0.003674+2+1+0.003676+2+1+0.003688+2+1+0.003709+2+1+0.003714+2+1+0.003724+8</definedName>
    <definedName name="ZA234AC" localSheetId="1">2+1+0.003735+2+1+0.003744+2+1+0.003746+2+1+0.003755+2+1+0.00376+2+1+0.003764+2+1+0.003823+2+1+0.003904+2+1+0.003914+2+1+0.003963+2+1+0.003976+2+1+0.003986+8</definedName>
    <definedName name="ZA234AD" localSheetId="1">2+1+0.004017+2+1+0.004019+2+1+0.004043+2+1+0.004084+2+1+0.004089+2+1+0.004098+2+1+0.004135+2+1+0.00415+2+1+0.004151+2+1+0.00417+2+1+0.004171+2+1+0.004194+8</definedName>
    <definedName name="ZA234AE" localSheetId="1">2+1+0.004208+2+1+0.004233+2+1+0.004314+2+1+0.004333+2+2+0.004348+2+1+0.004356+2+1+0.004368+2+1+0.00437+2+1+0.004377+2+1+0.004391+2+1+0.004407+2+1+0.004415+8</definedName>
    <definedName name="ZA234AF" localSheetId="1">2+1+0.004441+2+1+0.0045+2+1+0.004521+2+1+0.004554+2+1+0.004556+2+2+0.004558+2+1+0.004573+2+1+0.004598+2+2+0.0046+2+1+0.00461+2+1+0.004616+2+1+0.004645+8</definedName>
    <definedName name="ZA234AG" localSheetId="1">2+1+0.004656+2+1+0.004678+2+1+0.004681+2+1+0.004706+2+1+0.004711+2+1+0.004721+2+1+0.004767+2+1+0.004805+2+1+0.004819+2+1+0.004846+2+1+0.004849+2+1+0.004853+8</definedName>
    <definedName name="ZA234AH" localSheetId="1">2+1+0.004867+2+1+0.004874+2+1+0.004884+2+1+0.004894+2+1+0.004927+2+1+0.004934+2+1+0.005001+2+1+0.005043+2+2+0.005053+2+1+0.005072+2+1+0.005077+2+1+0.005088+8</definedName>
    <definedName name="ZA234AI" localSheetId="1">2+1+0.005118+2+1+0.005144+2+1+0.005177+2+1+0.0052+2+1+0.005208+2+1+0.005211+2+1+0.005232+2+1+0.005246+2+1+0.005267+2+1+0.005269+2+1+0.005281+2+1+0.005288+8</definedName>
    <definedName name="ZA234AJ" localSheetId="1">2+1+0.005296+2+1+0.005335+2+1+0.005339+2+1+0.005357+2+1+0.005368+2+1+0.005369+2+1+0.00539+2+1+0.005502+2+1+0.005514+2+1+0.005546+2+1+0.00555+2+1+0.005555+8</definedName>
    <definedName name="ZA234AK" localSheetId="1">2+1+0.005575+2+1+0.005577+2+1+0.00559+2+1+0.005591+2+1+0.005651+2+1+0.005662+2+1+0.00567+2+1+0.005679+2+1+0.005705+2+1+0.005781+2+1+0.005811+2+1+0.005812+8</definedName>
    <definedName name="ZA234AL" localSheetId="1">2+1+0.005824+2+1+0.005901+2+1+0.005938+2+1+0.005953+2+1+0.005954+2+1+0.005973+2+1+0.005984+2+1+0.005989+2+1+0.006024+2+1+0.006044+2+1+0.006049+2+1+0.006069+8</definedName>
    <definedName name="ZA234AM" localSheetId="1">2+1+0.006082+2+1+0.006101+2+1+0.006112+2+1+0.006131+2+1+0.00616+2+1+0.006167+2+1+0.00618+2+1+0.006186+2+1+0.006189+2+1+0.006246+2+1+0.006251+2+1+0.006264+8</definedName>
    <definedName name="ZA234AN" localSheetId="1">2+1+0.006326+2+1+0.006341+2+1+0.006342+2+1+0.00638+2+1+0.006388+2+1+0.006393+2+1+0.006426+2+1+0.006441+2+1+0.006474+2+1+0.006488+2+1+0.006504+2+1+0.006522+8</definedName>
    <definedName name="ZA234AO" localSheetId="1">2+1+0.006545+2+1+0.006572+2+1+0.006634+2+1+0.006661+2+1+0.006706+2+1+0.006738+2+1+0.006748+2+1+0.006765+2+2+0.006771+2+1+0.006806+2+1+0.006818+2+1+0.006821+8</definedName>
    <definedName name="ZA234AP" localSheetId="1">2+1+0.006864+2+1+0.006866+2+1+0.006873+2+1+0.006907+2+1+0.006955+2+1+0.006976+2+1+0.006997+2+1+0.006999+2+1+0.007035+2+1+0.007048+2+1+0.007093+2+1+0.007137+8</definedName>
    <definedName name="ZA234AQ" localSheetId="1">2+1+0.00714+2+1+0.007162+2+1+0.007269+2+1+0.00728+2+1+0.007334+2+1+0.007338+2+1+0.007392+2+1+0.007402+2+2+0.007534+2+1+0.007535+2+1+0.007543+2+1+0.007589+8</definedName>
    <definedName name="ZA234AR" localSheetId="1">2+1+0.007607+2+1+0.007611+2+1+0.007616+2+1+0.007623+2+1+0.007658+2+1+0.007671+2+1+0.007716+2+1+0.007824+2+1+0.007837+2+1+0.007873+2+2+0.007958+2+1+0.007968+8</definedName>
    <definedName name="ZA234AS" localSheetId="1">2+1+0.008069+2+1+0.008095+2+1+0.008104+2+1+0.008132+2+1+0.008139+2+1+0.00816+2+1+0.008185+2+1+0.008291+2+1+0.008306+2+1+0.008589+2+1+0.008725+2+1+0.008738+8</definedName>
    <definedName name="ZA234AT" localSheetId="1">2+1+0.008858+2+1+0.009238+2+1+0.009505+2+1+0.009512+2+1+0.00957+2+1+0.009573+2+1+0.009802+2+1+0.00987+2+1+0.009957+2+1+0.01037+2+1+0.010507+2+1+0.010586+8</definedName>
    <definedName name="ZA234AU" localSheetId="1">2+1+0.010676+2+1+0.010691+2+1+0.010756+2+1+0.011292+2+1+0.011544+2+2+0.012054+2+1+0.012077+2+1+0.012398+2+1+0.012441+2+1+0.012556+2+1+0.012804+2+1+0.013068+8</definedName>
    <definedName name="ZA234AV" localSheetId="1">2+1+0.013475+9</definedName>
    <definedName name="ZA235AA" localSheetId="1">2+1+0.00248+2+1+0.002727+2+1+0.002759+2+1+0.002859+2+1+0.002879+2+1+0.00288+2+1+0.002933+2+1+0.002935+2+1+0.002942+2+1+0.002979+2+1+0.003014+2+1+0.003123+8</definedName>
    <definedName name="ZA235AB" localSheetId="1">2+1+0.003317+2+1+0.003373+2+1+0.003413+2+1+0.003452+2+1+0.003514+2+1+0.003594+2+1+0.003674+2+1+0.003676+2+1+0.003688+2+1+0.003709+2+1+0.003714+2+1+0.003724+8</definedName>
    <definedName name="ZA235AC" localSheetId="1">2+1+0.003735+2+1+0.003744+2+1+0.003746+2+1+0.003755+2+1+0.00376+2+1+0.003764+2+1+0.003823+2+1+0.003904+2+1+0.003914+2+1+0.003963+2+1+0.003976+2+1+0.003986+8</definedName>
    <definedName name="ZA235AD" localSheetId="1">2+1+0.004017+2+1+0.004019+2+1+0.004043+2+1+0.004084+2+1+0.004089+2+1+0.004098+2+1+0.004135+2+1+0.00415+2+1+0.004151+2+1+0.00417+2+1+0.004171+2+1+0.004194+8</definedName>
    <definedName name="ZA235AE" localSheetId="1">2+1+0.004208+2+1+0.004233+2+1+0.004314+2+1+0.004333+2+2+0.004348+2+1+0.004356+2+1+0.004368+2+1+0.00437+2+1+0.004377+2+1+0.004391+2+1+0.004407+2+1+0.004415+8</definedName>
    <definedName name="ZA235AF" localSheetId="1">2+1+0.004441+2+1+0.0045+2+1+0.004521+2+1+0.004554+2+1+0.004556+2+2+0.004558+2+1+0.004573+2+1+0.004598+2+2+0.0046+2+1+0.00461+2+1+0.004616+2+1+0.004645+8</definedName>
    <definedName name="ZA235AG" localSheetId="1">2+1+0.004656+2+1+0.004678+2+1+0.004681+2+1+0.004706+2+1+0.004711+2+1+0.004721+2+1+0.004767+2+1+0.004805+2+1+0.004819+2+1+0.004846+2+1+0.004849+2+1+0.004853+8</definedName>
    <definedName name="ZA235AH" localSheetId="1">2+1+0.004867+2+1+0.004874+2+1+0.004884+2+1+0.004894+2+1+0.004927+2+1+0.004934+2+1+0.005001+2+1+0.005043+2+2+0.005053+2+1+0.005072+2+1+0.005077+2+1+0.005088+8</definedName>
    <definedName name="ZA235AI" localSheetId="1">2+1+0.005118+2+1+0.005144+2+1+0.005177+2+1+0.0052+2+1+0.005208+2+1+0.005211+2+1+0.005232+2+1+0.005246+2+1+0.005267+2+1+0.005269+2+1+0.005281+2+1+0.005288+8</definedName>
    <definedName name="ZA235AJ" localSheetId="1">2+1+0.005296+2+1+0.005335+2+1+0.005339+2+1+0.005357+2+1+0.005368+2+1+0.005369+2+1+0.00539+2+1+0.005502+2+1+0.005514+2+1+0.005546+2+1+0.00555+2+1+0.005555+8</definedName>
    <definedName name="ZA235AK" localSheetId="1">2+1+0.005575+2+1+0.005577+2+1+0.00559+2+1+0.005591+2+1+0.005651+2+1+0.005662+2+1+0.00567+2+1+0.005679+2+1+0.005705+2+1+0.005781+2+1+0.005811+2+1+0.005812+8</definedName>
    <definedName name="ZA235AL" localSheetId="1">2+1+0.005824+2+1+0.005901+2+1+0.005938+2+1+0.005953+2+1+0.005954+2+1+0.005973+2+1+0.005984+2+1+0.005989+2+1+0.006024+2+1+0.006044+2+1+0.006049+2+1+0.006069+8</definedName>
    <definedName name="ZA235AM" localSheetId="1">2+1+0.006082+2+1+0.006101+2+1+0.006112+2+1+0.006131+2+1+0.00616+2+1+0.006167+2+1+0.00618+2+1+0.006186+2+1+0.006189+2+1+0.006246+2+1+0.006251+2+1+0.006264+8</definedName>
    <definedName name="ZA235AN" localSheetId="1">2+1+0.006326+2+1+0.006341+2+1+0.006342+2+1+0.00638+2+1+0.006388+2+1+0.006393+2+1+0.006426+2+1+0.006441+2+1+0.006474+2+1+0.006488+2+1+0.006504+2+1+0.006522+8</definedName>
    <definedName name="ZA235AO" localSheetId="1">2+1+0.006545+2+1+0.006572+2+1+0.006634+2+1+0.006661+2+1+0.006706+2+1+0.006738+2+1+0.006748+2+1+0.006765+2+2+0.006771+2+1+0.006806+2+1+0.006818+2+1+0.006821+8</definedName>
    <definedName name="ZA235AP" localSheetId="1">2+1+0.006864+2+1+0.006866+2+1+0.006873+2+1+0.006907+2+1+0.006955+2+1+0.006976+2+1+0.006997+2+1+0.006999+2+1+0.007035+2+1+0.007048+2+1+0.007093+2+1+0.007137+8</definedName>
    <definedName name="ZA235AQ" localSheetId="1">2+1+0.00714+2+1+0.007162+2+1+0.007269+2+1+0.00728+2+1+0.007334+2+1+0.007338+2+1+0.007392+2+1+0.007402+2+2+0.007534+2+1+0.007535+2+1+0.007543+2+1+0.007589+8</definedName>
    <definedName name="ZA235AR" localSheetId="1">2+1+0.007607+2+1+0.007611+2+1+0.007616+2+1+0.007623+2+1+0.007658+2+1+0.007671+2+1+0.007716+2+1+0.007824+2+1+0.007837+2+1+0.007873+2+2+0.007958+2+1+0.007968+8</definedName>
    <definedName name="ZA235AS" localSheetId="1">2+1+0.008069+2+1+0.008095+2+1+0.008104+2+1+0.008132+2+1+0.008139+2+1+0.00816+2+1+0.008185+2+1+0.008291+2+1+0.008306+2+1+0.008589+2+1+0.008725+2+1+0.008738+8</definedName>
    <definedName name="ZA235AT" localSheetId="1">2+1+0.008858+2+1+0.009238+2+1+0.009505+2+1+0.009512+2+1+0.00957+2+1+0.009573+2+1+0.009802+2+1+0.00987+2+1+0.009957+2+1+0.01037+2+1+0.010507+2+1+0.010586+8</definedName>
    <definedName name="ZA235AU" localSheetId="1">2+1+0.010676+2+1+0.010691+2+1+0.010756+2+1+0.011292+2+1+0.011544+2+2+0.012054+2+1+0.012077+2+1+0.012398+2+1+0.012441+2+1+0.012556+2+1+0.012804+2+1+0.013068+8</definedName>
    <definedName name="ZA235AV" localSheetId="1">2+1+0.013475+9</definedName>
    <definedName name="ZA236AA" localSheetId="1">2+1+0.00248+2+1+0.002727+2+1+0.002759+2+1+0.002859+2+1+0.002879+2+1+0.00288+2+1+0.002933+2+1+0.002935+2+1+0.002942+2+1+0.002979+2+1+0.003014+2+1+0.003123+8</definedName>
    <definedName name="ZA236AB" localSheetId="1">2+1+0.003317+2+1+0.003373+2+1+0.003413+2+1+0.003452+2+1+0.003514+2+1+0.003594+2+1+0.003674+2+1+0.003676+2+1+0.003688+2+1+0.003709+2+1+0.003714+2+1+0.003724+8</definedName>
    <definedName name="ZA236AC" localSheetId="1">2+1+0.003735+2+1+0.003744+2+1+0.003746+2+1+0.003755+2+1+0.00376+2+1+0.003764+2+1+0.003823+2+1+0.003904+2+1+0.003914+2+1+0.003963+2+1+0.003976+2+1+0.003986+8</definedName>
    <definedName name="ZA236AD" localSheetId="1">2+1+0.004017+2+1+0.004019+2+1+0.004043+2+1+0.004084+2+1+0.004089+2+1+0.004098+2+1+0.004135+2+1+0.00415+2+1+0.004151+2+1+0.00417+2+1+0.004171+2+1+0.004194+8</definedName>
    <definedName name="ZA236AE" localSheetId="1">2+1+0.004208+2+1+0.004233+2+1+0.004314+2+1+0.004333+2+2+0.004348+2+1+0.004356+2+1+0.004368+2+1+0.00437+2+1+0.004377+2+1+0.004391+2+1+0.004407+2+1+0.004415+8</definedName>
    <definedName name="ZA236AF" localSheetId="1">2+1+0.004441+2+1+0.0045+2+1+0.004521+2+1+0.004554+2+1+0.004556+2+2+0.004558+2+1+0.004573+2+1+0.004598+2+2+0.0046+2+1+0.00461+2+1+0.004616+2+1+0.004645+8</definedName>
    <definedName name="ZA236AG" localSheetId="1">2+1+0.004656+2+1+0.004678+2+1+0.004681+2+1+0.004706+2+1+0.004711+2+1+0.004721+2+1+0.004767+2+1+0.004805+2+1+0.004819+2+1+0.004846+2+1+0.004849+2+1+0.004853+8</definedName>
    <definedName name="ZA236AH" localSheetId="1">2+1+0.004867+2+1+0.004874+2+1+0.004884+2+1+0.004894+2+1+0.004927+2+1+0.004934+2+1+0.005001+2+1+0.005043+2+2+0.005053+2+1+0.005072+2+1+0.005077+2+1+0.005088+8</definedName>
    <definedName name="ZA236AI" localSheetId="1">2+1+0.005118+2+1+0.005144+2+1+0.005177+2+1+0.0052+2+1+0.005208+2+1+0.005211+2+1+0.005232+2+1+0.005246+2+1+0.005267+2+1+0.005269+2+1+0.005281+2+1+0.005288+8</definedName>
    <definedName name="ZA236AJ" localSheetId="1">2+1+0.005296+2+1+0.005335+2+1+0.005339+2+1+0.005357+2+1+0.005368+2+1+0.005369+2+1+0.00539+2+1+0.005502+2+1+0.005514+2+1+0.005546+2+1+0.00555+2+1+0.005555+8</definedName>
    <definedName name="ZA236AK" localSheetId="1">2+1+0.005575+2+1+0.005577+2+1+0.00559+2+1+0.005591+2+1+0.005651+2+1+0.005662+2+1+0.00567+2+1+0.005679+2+1+0.005705+2+1+0.005781+2+1+0.005811+2+1+0.005812+8</definedName>
    <definedName name="ZA236AL" localSheetId="1">2+1+0.005824+2+1+0.005901+2+1+0.005938+2+1+0.005953+2+1+0.005954+2+1+0.005973+2+1+0.005984+2+1+0.005989+2+1+0.006024+2+1+0.006044+2+1+0.006049+2+1+0.006069+8</definedName>
    <definedName name="ZA236AM" localSheetId="1">2+1+0.006082+2+1+0.006101+2+1+0.006112+2+1+0.006131+2+1+0.00616+2+1+0.006167+2+1+0.00618+2+1+0.006186+2+1+0.006189+2+1+0.006246+2+1+0.006251+2+1+0.006264+8</definedName>
    <definedName name="ZA236AN" localSheetId="1">2+1+0.006326+2+1+0.006341+2+1+0.006342+2+1+0.00638+2+1+0.006388+2+1+0.006393+2+1+0.006426+2+1+0.006441+2+1+0.006474+2+1+0.006488+2+1+0.006504+2+1+0.006522+8</definedName>
    <definedName name="ZA236AO" localSheetId="1">2+1+0.006545+2+1+0.006572+2+1+0.006634+2+1+0.006661+2+1+0.006706+2+1+0.006738+2+1+0.006748+2+1+0.006765+2+2+0.006771+2+1+0.006806+2+1+0.006818+2+1+0.006821+8</definedName>
    <definedName name="ZA236AP" localSheetId="1">2+1+0.006864+2+1+0.006866+2+1+0.006873+2+1+0.006907+2+1+0.006955+2+1+0.006976+2+1+0.006997+2+1+0.006999+2+1+0.007035+2+1+0.007048+2+1+0.007093+2+1+0.007137+8</definedName>
    <definedName name="ZA236AQ" localSheetId="1">2+1+0.00714+2+1+0.007162+2+1+0.007269+2+1+0.00728+2+1+0.007334+2+1+0.007338+2+1+0.007392+2+1+0.007402+2+2+0.007534+2+1+0.007535+2+1+0.007543+2+1+0.007589+8</definedName>
    <definedName name="ZA236AR" localSheetId="1">2+1+0.007607+2+1+0.007611+2+1+0.007616+2+1+0.007623+2+1+0.007658+2+1+0.007671+2+1+0.007716+2+1+0.007824+2+1+0.007837+2+1+0.007873+2+2+0.007958+2+1+0.007968+8</definedName>
    <definedName name="ZA236AS" localSheetId="1">2+1+0.008069+2+1+0.008095+2+1+0.008104+2+1+0.008132+2+1+0.008139+2+1+0.00816+2+1+0.008185+2+1+0.008291+2+1+0.008306+2+1+0.008589+2+1+0.008725+2+1+0.008738+8</definedName>
    <definedName name="ZA236AT" localSheetId="1">2+1+0.008858+2+1+0.009238+2+1+0.009505+2+1+0.009512+2+1+0.00957+2+1+0.009573+2+1+0.009802+2+1+0.00987+2+1+0.009957+2+1+0.01037+2+1+0.010507+2+1+0.010586+8</definedName>
    <definedName name="ZA236AU" localSheetId="1">2+1+0.010676+2+1+0.010691+2+1+0.010756+2+1+0.011292+2+1+0.011544+2+2+0.012054+2+1+0.012077+2+1+0.012398+2+1+0.012441+2+1+0.012556+2+1+0.012804+2+1+0.013068+8</definedName>
    <definedName name="ZA236AV" localSheetId="1">2+1+0.013475+9</definedName>
    <definedName name="ZA237AA" localSheetId="1">2+1+0.00248+2+1+0.002727+2+1+0.002759+2+1+0.002859+2+1+0.002879+2+1+0.00288+2+1+0.002933+2+1+0.002935+2+1+0.002942+2+1+0.002979+2+1+0.003014+2+1+0.003123+8</definedName>
    <definedName name="ZA237AB" localSheetId="1">2+1+0.003317+2+1+0.003373+2+1+0.003413+2+1+0.003452+2+1+0.003514+2+1+0.003594+2+1+0.003674+2+1+0.003676+2+1+0.003688+2+1+0.003709+2+1+0.003714+2+1+0.003724+8</definedName>
    <definedName name="ZA237AC" localSheetId="1">2+1+0.003735+2+1+0.003744+2+1+0.003746+2+1+0.003755+2+1+0.00376+2+1+0.003764+2+1+0.003823+2+1+0.003904+2+1+0.003914+2+1+0.003963+2+1+0.003976+2+1+0.003986+8</definedName>
    <definedName name="ZA237AD" localSheetId="1">2+1+0.004017+2+1+0.004019+2+1+0.004043+2+1+0.004084+2+1+0.004089+2+1+0.004098+2+1+0.004135+2+1+0.00415+2+1+0.004151+2+1+0.00417+2+1+0.004171+2+1+0.004194+8</definedName>
    <definedName name="ZA237AE" localSheetId="1">2+1+0.004208+2+1+0.004233+2+1+0.004314+2+1+0.004333+2+2+0.004348+2+1+0.004356+2+1+0.004368+2+1+0.00437+2+1+0.004377+2+1+0.004391+2+1+0.004407+2+1+0.004415+8</definedName>
    <definedName name="ZA237AF" localSheetId="1">2+1+0.004441+2+1+0.0045+2+1+0.004521+2+1+0.004554+2+1+0.004556+2+2+0.004558+2+1+0.004573+2+1+0.004598+2+2+0.0046+2+1+0.00461+2+1+0.004616+2+1+0.004645+8</definedName>
    <definedName name="ZA237AG" localSheetId="1">2+1+0.004656+2+1+0.004678+2+1+0.004681+2+1+0.004706+2+1+0.004711+2+1+0.004721+2+1+0.004767+2+1+0.004805+2+1+0.004819+2+1+0.004846+2+1+0.004849+2+1+0.004853+8</definedName>
    <definedName name="ZA237AH" localSheetId="1">2+1+0.004867+2+1+0.004874+2+1+0.004884+2+1+0.004894+2+1+0.004927+2+1+0.004934+2+1+0.005001+2+1+0.005043+2+2+0.005053+2+1+0.005072+2+1+0.005077+2+1+0.005088+8</definedName>
    <definedName name="ZA237AI" localSheetId="1">2+1+0.005118+2+1+0.005144+2+1+0.005177+2+1+0.0052+2+1+0.005208+2+1+0.005211+2+1+0.005232+2+1+0.005246+2+1+0.005267+2+1+0.005269+2+1+0.005281+2+1+0.005288+8</definedName>
    <definedName name="ZA237AJ" localSheetId="1">2+1+0.005296+2+1+0.005335+2+1+0.005339+2+1+0.005357+2+1+0.005368+2+1+0.005369+2+1+0.00539+2+1+0.005502+2+1+0.005514+2+1+0.005546+2+1+0.00555+2+1+0.005555+8</definedName>
    <definedName name="ZA237AK" localSheetId="1">2+1+0.005575+2+1+0.005577+2+1+0.00559+2+1+0.005591+2+1+0.005651+2+1+0.005662+2+1+0.00567+2+1+0.005679+2+1+0.005705+2+1+0.005781+2+1+0.005811+2+1+0.005812+8</definedName>
    <definedName name="ZA237AL" localSheetId="1">2+1+0.005824+2+1+0.005901+2+1+0.005938+2+1+0.005953+2+1+0.005954+2+1+0.005973+2+1+0.005984+2+1+0.005989+2+1+0.006024+2+1+0.006044+2+1+0.006049+2+1+0.006069+8</definedName>
    <definedName name="ZA237AM" localSheetId="1">2+1+0.006082+2+1+0.006101+2+1+0.006112+2+1+0.006131+2+1+0.00616+2+1+0.006167+2+1+0.00618+2+1+0.006186+2+1+0.006189+2+1+0.006246+2+1+0.006251+2+1+0.006264+8</definedName>
    <definedName name="ZA237AN" localSheetId="1">2+1+0.006326+2+1+0.006341+2+1+0.006342+2+1+0.00638+2+1+0.006388+2+1+0.006393+2+1+0.006426+2+1+0.006441+2+1+0.006474+2+1+0.006488+2+1+0.006504+2+1+0.006522+8</definedName>
    <definedName name="ZA237AO" localSheetId="1">2+1+0.006545+2+1+0.006572+2+1+0.006634+2+1+0.006661+2+1+0.006706+2+1+0.006738+2+1+0.006748+2+1+0.006765+2+2+0.006771+2+1+0.006806+2+1+0.006818+2+1+0.006821+8</definedName>
    <definedName name="ZA237AP" localSheetId="1">2+1+0.006864+2+1+0.006866+2+1+0.006873+2+1+0.006907+2+1+0.006955+2+1+0.006976+2+1+0.006997+2+1+0.006999+2+1+0.007035+2+1+0.007048+2+1+0.007093+2+1+0.007137+8</definedName>
    <definedName name="ZA237AQ" localSheetId="1">2+1+0.00714+2+1+0.007162+2+1+0.007269+2+1+0.00728+2+1+0.007334+2+1+0.007338+2+1+0.007392+2+1+0.007402+2+2+0.007534+2+1+0.007535+2+1+0.007543+2+1+0.007589+8</definedName>
    <definedName name="ZA237AR" localSheetId="1">2+1+0.007607+2+1+0.007611+2+1+0.007616+2+1+0.007623+2+1+0.007658+2+1+0.007671+2+1+0.007716+2+1+0.007824+2+1+0.007837+2+1+0.007873+2+2+0.007958+2+1+0.007968+8</definedName>
    <definedName name="ZA237AS" localSheetId="1">2+1+0.008069+2+1+0.008095+2+1+0.008104+2+1+0.008132+2+1+0.008139+2+1+0.00816+2+1+0.008185+2+1+0.008291+2+1+0.008306+2+1+0.008589+2+1+0.008725+2+1+0.008738+8</definedName>
    <definedName name="ZA237AT" localSheetId="1">2+1+0.008858+2+1+0.009238+2+1+0.009505+2+1+0.009512+2+1+0.00957+2+1+0.009573+2+1+0.009802+2+1+0.00987+2+1+0.009957+2+1+0.01037+2+1+0.010507+2+1+0.010586+8</definedName>
    <definedName name="ZA237AU" localSheetId="1">2+1+0.010676+2+1+0.010691+2+1+0.010756+2+1+0.011292+2+1+0.011544+2+2+0.012054+2+1+0.012077+2+1+0.012398+2+1+0.012441+2+1+0.012556+2+1+0.012804+2+1+0.013068+8</definedName>
    <definedName name="ZA237AV" localSheetId="1">2+1+0.013475+9</definedName>
    <definedName name="ZA238AA" localSheetId="1">2+1+0.00248+2+1+0.002727+2+1+0.002759+2+1+0.002859+2+1+0.002879+2+1+0.00288+2+1+0.002933+2+1+0.002935+2+1+0.002942+2+1+0.002979+2+1+0.003014+2+1+0.003123+8</definedName>
    <definedName name="ZA238AB" localSheetId="1">2+1+0.003317+2+1+0.003373+2+1+0.003413+2+1+0.003452+2+1+0.003514+2+1+0.003594+2+1+0.003674+2+1+0.003676+2+1+0.003688+2+1+0.003709+2+1+0.003714+2+1+0.003724+8</definedName>
    <definedName name="ZA238AC" localSheetId="1">2+1+0.003735+2+1+0.003744+2+1+0.003746+2+1+0.003755+2+1+0.00376+2+1+0.003764+2+1+0.003823+2+1+0.003904+2+1+0.003914+2+1+0.003963+2+1+0.003976+2+1+0.003986+8</definedName>
    <definedName name="ZA238AD" localSheetId="1">2+1+0.004017+2+1+0.004019+2+1+0.004043+2+1+0.004084+2+1+0.004089+2+1+0.004098+2+1+0.004135+2+1+0.00415+2+1+0.004151+2+1+0.00417+2+1+0.004171+2+1+0.004194+8</definedName>
    <definedName name="ZA238AE" localSheetId="1">2+1+0.004208+2+1+0.004233+2+1+0.004314+2+1+0.004333+2+2+0.004348+2+1+0.004356+2+1+0.004368+2+1+0.00437+2+1+0.004377+2+1+0.004391+2+1+0.004407+2+1+0.004415+8</definedName>
    <definedName name="ZA238AF" localSheetId="1">2+1+0.004441+2+1+0.0045+2+1+0.004521+2+1+0.004554+2+1+0.004556+2+2+0.004558+2+1+0.004573+2+1+0.004598+2+2+0.0046+2+1+0.00461+2+1+0.004616+2+1+0.004645+8</definedName>
    <definedName name="ZA238AG" localSheetId="1">2+1+0.004656+2+1+0.004678+2+1+0.004681+2+1+0.004706+2+1+0.004711+2+1+0.004721+2+1+0.004767+2+1+0.004805+2+1+0.004819+2+1+0.004846+2+1+0.004849+2+1+0.004853+8</definedName>
    <definedName name="ZA238AH" localSheetId="1">2+1+0.004867+2+1+0.004874+2+1+0.004884+2+1+0.004894+2+1+0.004927+2+1+0.004934+2+1+0.005001+2+1+0.005043+2+2+0.005053+2+1+0.005072+2+1+0.005077+2+1+0.005088+8</definedName>
    <definedName name="ZA238AI" localSheetId="1">2+1+0.005118+2+1+0.005144+2+1+0.005177+2+1+0.0052+2+1+0.005208+2+1+0.005211+2+1+0.005232+2+1+0.005246+2+1+0.005267+2+1+0.005269+2+1+0.005281+2+1+0.005288+8</definedName>
    <definedName name="ZA238AJ" localSheetId="1">2+1+0.005296+2+1+0.005335+2+1+0.005339+2+1+0.005357+2+1+0.005368+2+1+0.005369+2+1+0.00539+2+1+0.005502+2+1+0.005514+2+1+0.005546+2+1+0.00555+2+1+0.005555+8</definedName>
    <definedName name="ZA238AK" localSheetId="1">2+1+0.005575+2+1+0.005577+2+1+0.00559+2+1+0.005591+2+1+0.005651+2+1+0.005662+2+1+0.00567+2+1+0.005679+2+1+0.005705+2+1+0.005781+2+1+0.005811+2+1+0.005812+8</definedName>
    <definedName name="ZA238AL" localSheetId="1">2+1+0.005824+2+1+0.005901+2+1+0.005938+2+1+0.005953+2+1+0.005954+2+1+0.005973+2+1+0.005984+2+1+0.005989+2+1+0.006024+2+1+0.006044+2+1+0.006049+2+1+0.006069+8</definedName>
    <definedName name="ZA238AM" localSheetId="1">2+1+0.006082+2+1+0.006101+2+1+0.006112+2+1+0.006131+2+1+0.00616+2+1+0.006167+2+1+0.00618+2+1+0.006186+2+1+0.006189+2+1+0.006246+2+1+0.006251+2+1+0.006264+8</definedName>
    <definedName name="ZA238AN" localSheetId="1">2+1+0.006326+2+1+0.006341+2+1+0.006342+2+1+0.00638+2+1+0.006388+2+1+0.006393+2+1+0.006426+2+1+0.006441+2+1+0.006474+2+1+0.006488+2+1+0.006504+2+1+0.006522+8</definedName>
    <definedName name="ZA238AO" localSheetId="1">2+1+0.006545+2+1+0.006572+2+1+0.006634+2+1+0.006661+2+1+0.006706+2+1+0.006738+2+1+0.006748+2+1+0.006765+2+2+0.006771+2+1+0.006806+2+1+0.006818+2+1+0.006821+8</definedName>
    <definedName name="ZA238AP" localSheetId="1">2+1+0.006864+2+1+0.006866+2+1+0.006873+2+1+0.006907+2+1+0.006955+2+1+0.006976+2+1+0.006997+2+1+0.006999+2+1+0.007035+2+1+0.007048+2+1+0.007093+2+1+0.007137+8</definedName>
    <definedName name="ZA238AQ" localSheetId="1">2+1+0.00714+2+1+0.007162+2+1+0.007269+2+1+0.00728+2+1+0.007334+2+1+0.007338+2+1+0.007392+2+1+0.007402+2+2+0.007534+2+1+0.007535+2+1+0.007543+2+1+0.007589+8</definedName>
    <definedName name="ZA238AR" localSheetId="1">2+1+0.007607+2+1+0.007611+2+1+0.007616+2+1+0.007623+2+1+0.007658+2+1+0.007671+2+1+0.007716+2+1+0.007824+2+1+0.007837+2+1+0.007873+2+2+0.007958+2+1+0.007968+8</definedName>
    <definedName name="ZA238AS" localSheetId="1">2+1+0.008069+2+1+0.008095+2+1+0.008104+2+1+0.008132+2+1+0.008139+2+1+0.00816+2+1+0.008185+2+1+0.008291+2+1+0.008306+2+1+0.008589+2+1+0.008725+2+1+0.008738+8</definedName>
    <definedName name="ZA238AT" localSheetId="1">2+1+0.008858+2+1+0.009238+2+1+0.009505+2+1+0.009512+2+1+0.00957+2+1+0.009573+2+1+0.009802+2+1+0.00987+2+1+0.009957+2+1+0.01037+2+1+0.010507+2+1+0.010586+8</definedName>
    <definedName name="ZA238AU" localSheetId="1">2+1+0.010676+2+1+0.010691+2+1+0.010756+2+1+0.011292+2+1+0.011544+2+2+0.012054+2+1+0.012077+2+1+0.012398+2+1+0.012441+2+1+0.012556+2+1+0.012804+2+1+0.013068+8</definedName>
    <definedName name="ZA238AV" localSheetId="1">2+1+0.013475+9</definedName>
    <definedName name="ZA239AA" localSheetId="1">2+1+0.00248+2+1+0.002727+2+1+0.002759+2+1+0.002859+2+1+0.002879+2+1+0.00288+2+1+0.002933+2+1+0.002935+2+1+0.002942+2+1+0.002979+2+1+0.003014+2+1+0.003123+8</definedName>
    <definedName name="ZA239AB" localSheetId="1">2+1+0.003317+2+1+0.003373+2+1+0.003413+2+1+0.003452+2+1+0.003514+2+1+0.003594+2+1+0.003674+2+1+0.003676+2+1+0.003688+2+1+0.003709+2+1+0.003714+2+1+0.003724+8</definedName>
    <definedName name="ZA239AC" localSheetId="1">2+1+0.003735+2+1+0.003744+2+1+0.003746+2+1+0.003755+2+1+0.00376+2+1+0.003764+2+1+0.003823+2+1+0.003904+2+1+0.003914+2+1+0.003963+2+1+0.003976+2+1+0.003986+8</definedName>
    <definedName name="ZA239AD" localSheetId="1">2+1+0.004017+2+1+0.004019+2+1+0.004043+2+1+0.004084+2+1+0.004089+2+1+0.004098+2+1+0.004135+2+1+0.00415+2+1+0.004151+2+1+0.00417+2+1+0.004171+2+1+0.004194+8</definedName>
    <definedName name="ZA239AE" localSheetId="1">2+1+0.004208+2+1+0.004233+2+1+0.004314+2+1+0.004333+2+2+0.004348+2+1+0.004356+2+1+0.004368+2+1+0.00437+2+1+0.004377+2+1+0.004391+2+1+0.004407+2+1+0.004415+8</definedName>
    <definedName name="ZA239AF" localSheetId="1">2+1+0.004441+2+1+0.0045+2+1+0.004521+2+1+0.004554+2+1+0.004556+2+2+0.004558+2+1+0.004573+2+1+0.004598+2+2+0.0046+2+1+0.00461+2+1+0.004616+2+1+0.004645+8</definedName>
    <definedName name="ZA239AG" localSheetId="1">2+1+0.004656+2+1+0.004678+2+1+0.004681+2+1+0.004706+2+1+0.004711+2+1+0.004721+2+1+0.004767+2+1+0.004805+2+1+0.004819+2+1+0.004846+2+1+0.004849+2+1+0.004853+8</definedName>
    <definedName name="ZA239AH" localSheetId="1">2+1+0.004867+2+1+0.004874+2+1+0.004884+2+1+0.004894+2+1+0.004927+2+1+0.004934+2+1+0.005001+2+1+0.005043+2+2+0.005053+2+1+0.005072+2+1+0.005077+2+1+0.005088+8</definedName>
    <definedName name="ZA239AI" localSheetId="1">2+1+0.005118+2+1+0.005144+2+1+0.005177+2+1+0.0052+2+1+0.005208+2+1+0.005211+2+1+0.005232+2+1+0.005246+2+1+0.005267+2+1+0.005269+2+1+0.005281+2+1+0.005288+8</definedName>
    <definedName name="ZA239AJ" localSheetId="1">2+1+0.005296+2+1+0.005335+2+1+0.005339+2+1+0.005357+2+1+0.005368+2+1+0.005369+2+1+0.00539+2+1+0.005502+2+1+0.005514+2+1+0.005546+2+1+0.00555+2+1+0.005555+8</definedName>
    <definedName name="ZA239AK" localSheetId="1">2+1+0.005575+2+1+0.005577+2+1+0.00559+2+1+0.005591+2+1+0.005651+2+1+0.005662+2+1+0.00567+2+1+0.005679+2+1+0.005705+2+1+0.005781+2+1+0.005811+2+1+0.005812+8</definedName>
    <definedName name="ZA239AL" localSheetId="1">2+1+0.005824+2+1+0.005901+2+1+0.005938+2+1+0.005953+2+1+0.005954+2+1+0.005973+2+1+0.005984+2+1+0.005989+2+1+0.006024+2+1+0.006044+2+1+0.006049+2+1+0.006069+8</definedName>
    <definedName name="ZA239AM" localSheetId="1">2+1+0.006082+2+1+0.006101+2+1+0.006112+2+1+0.006131+2+1+0.00616+2+1+0.006167+2+1+0.00618+2+1+0.006186+2+1+0.006189+2+1+0.006246+2+1+0.006251+2+1+0.006264+8</definedName>
    <definedName name="ZA239AN" localSheetId="1">2+1+0.006326+2+1+0.006341+2+1+0.006342+2+1+0.00638+2+1+0.006388+2+1+0.006393+2+1+0.006426+2+1+0.006441+2+1+0.006474+2+1+0.006488+2+1+0.006504+2+1+0.006522+8</definedName>
    <definedName name="ZA239AO" localSheetId="1">2+1+0.006545+2+1+0.006572+2+1+0.006634+2+1+0.006661+2+1+0.006706+2+1+0.006738+2+1+0.006748+2+1+0.006765+2+2+0.006771+2+1+0.006806+2+1+0.006818+2+1+0.006821+8</definedName>
    <definedName name="ZA239AP" localSheetId="1">2+1+0.006864+2+1+0.006866+2+1+0.006873+2+1+0.006907+2+1+0.006955+2+1+0.006976+2+1+0.006997+2+1+0.006999+2+1+0.007035+2+1+0.007048+2+1+0.007093+2+1+0.007137+8</definedName>
    <definedName name="ZA239AQ" localSheetId="1">2+1+0.00714+2+1+0.007162+2+1+0.007269+2+1+0.00728+2+1+0.007334+2+1+0.007338+2+1+0.007392+2+1+0.007402+2+2+0.007534+2+1+0.007535+2+1+0.007543+2+1+0.007589+8</definedName>
    <definedName name="ZA239AR" localSheetId="1">2+1+0.007607+2+1+0.007611+2+1+0.007616+2+1+0.007623+2+1+0.007658+2+1+0.007671+2+1+0.007716+2+1+0.007824+2+1+0.007837+2+1+0.007873+2+2+0.007958+2+1+0.007968+8</definedName>
    <definedName name="ZA239AS" localSheetId="1">2+1+0.008069+2+1+0.008095+2+1+0.008104+2+1+0.008132+2+1+0.008139+2+1+0.00816+2+1+0.008185+2+1+0.008291+2+1+0.008306+2+1+0.008589+2+1+0.008725+2+1+0.008738+8</definedName>
    <definedName name="ZA239AT" localSheetId="1">2+1+0.008858+2+1+0.009238+2+1+0.009505+2+1+0.009512+2+1+0.00957+2+1+0.009573+2+1+0.009802+2+1+0.00987+2+1+0.009957+2+1+0.01037+2+1+0.010507+2+1+0.010586+8</definedName>
    <definedName name="ZA239AU" localSheetId="1">2+1+0.010676+2+1+0.010691+2+1+0.010756+2+1+0.011292+2+1+0.011544+2+2+0.012054+2+1+0.012077+2+1+0.012398+2+1+0.012441+2+1+0.012556+2+1+0.012804+2+1+0.013068+8</definedName>
    <definedName name="ZA239AV" localSheetId="1">2+1+0.013475+9</definedName>
    <definedName name="ZA240AA" localSheetId="1">2+1+0.00248+2+1+0.002727+2+1+0.002759+2+1+0.002859+2+1+0.002879+2+1+0.00288+2+1+0.002933+2+1+0.002935+2+1+0.002942+2+1+0.002979+2+1+0.003014+2+1+0.003123+8</definedName>
    <definedName name="ZA240AB" localSheetId="1">2+1+0.003317+2+1+0.003373+2+1+0.003413+2+1+0.003452+2+1+0.003514+2+1+0.003594+2+1+0.003674+2+1+0.003676+2+1+0.003688+2+1+0.003709+2+1+0.003714+2+1+0.003724+8</definedName>
    <definedName name="ZA240AC" localSheetId="1">2+1+0.003735+2+1+0.003744+2+1+0.003746+2+1+0.003755+2+1+0.00376+2+1+0.003764+2+1+0.003823+2+1+0.003904+2+1+0.003914+2+1+0.003963+2+1+0.003976+2+1+0.003986+8</definedName>
    <definedName name="ZA240AD" localSheetId="1">2+1+0.004017+2+1+0.004019+2+1+0.004043+2+1+0.004084+2+1+0.004089+2+1+0.004098+2+1+0.004135+2+1+0.00415+2+1+0.004151+2+1+0.00417+2+1+0.004171+2+1+0.004194+8</definedName>
    <definedName name="ZA240AE" localSheetId="1">2+1+0.004208+2+1+0.004233+2+1+0.004314+2+1+0.004333+2+2+0.004348+2+1+0.004356+2+1+0.004368+2+1+0.00437+2+1+0.004377+2+1+0.004391+2+1+0.004407+2+1+0.004415+8</definedName>
    <definedName name="ZA240AF" localSheetId="1">2+1+0.004441+2+1+0.0045+2+1+0.004521+2+1+0.004554+2+1+0.004556+2+2+0.004558+2+1+0.004573+2+1+0.004598+2+2+0.0046+2+1+0.00461+2+1+0.004616+2+1+0.004645+8</definedName>
    <definedName name="ZA240AG" localSheetId="1">2+1+0.004656+2+1+0.004678+2+1+0.004681+2+1+0.004706+2+1+0.004711+2+1+0.004721+2+1+0.004767+2+1+0.004805+2+1+0.004819+2+1+0.004846+2+1+0.004849+2+1+0.004853+8</definedName>
    <definedName name="ZA240AH" localSheetId="1">2+1+0.004867+2+1+0.004874+2+1+0.004884+2+1+0.004894+2+1+0.004927+2+1+0.004934+2+1+0.005001+2+1+0.005043+2+2+0.005053+2+1+0.005072+2+1+0.005077+2+1+0.005088+8</definedName>
    <definedName name="ZA240AI" localSheetId="1">2+1+0.005118+2+1+0.005144+2+1+0.005177+2+1+0.0052+2+1+0.005208+2+1+0.005211+2+1+0.005232+2+1+0.005246+2+1+0.005267+2+1+0.005269+2+1+0.005281+2+1+0.005288+8</definedName>
    <definedName name="ZA240AJ" localSheetId="1">2+1+0.005296+2+1+0.005335+2+1+0.005339+2+1+0.005357+2+1+0.005368+2+1+0.005369+2+1+0.00539+2+1+0.005502+2+1+0.005514+2+1+0.005546+2+1+0.00555+2+1+0.005555+8</definedName>
    <definedName name="ZA240AK" localSheetId="1">2+1+0.005575+2+1+0.005577+2+1+0.00559+2+1+0.005591+2+1+0.005651+2+1+0.005662+2+1+0.00567+2+1+0.005679+2+1+0.005705+2+1+0.005781+2+1+0.005811+2+1+0.005812+8</definedName>
    <definedName name="ZA240AL" localSheetId="1">2+1+0.005824+2+1+0.005901+2+1+0.005938+2+1+0.005953+2+1+0.005954+2+1+0.005973+2+1+0.005984+2+1+0.005989+2+1+0.006024+2+1+0.006044+2+1+0.006049+2+1+0.006069+8</definedName>
    <definedName name="ZA240AM" localSheetId="1">2+1+0.006082+2+1+0.006101+2+1+0.006112+2+1+0.006131+2+1+0.00616+2+1+0.006167+2+1+0.00618+2+1+0.006186+2+1+0.006189+2+1+0.006246+2+1+0.006251+2+1+0.006264+8</definedName>
    <definedName name="ZA240AN" localSheetId="1">2+1+0.006326+2+1+0.006341+2+1+0.006342+2+1+0.00638+2+1+0.006388+2+1+0.006393+2+1+0.006426+2+1+0.006441+2+1+0.006474+2+1+0.006488+2+1+0.006504+2+1+0.006522+8</definedName>
    <definedName name="ZA240AO" localSheetId="1">2+1+0.006545+2+1+0.006572+2+1+0.006634+2+1+0.006661+2+1+0.006706+2+1+0.006738+2+1+0.006748+2+1+0.006765+2+2+0.006771+2+1+0.006806+2+1+0.006818+2+1+0.006821+8</definedName>
    <definedName name="ZA240AP" localSheetId="1">2+1+0.006864+2+1+0.006866+2+1+0.006873+2+1+0.006907+2+1+0.006955+2+1+0.006976+2+1+0.006997+2+1+0.006999+2+1+0.007035+2+1+0.007048+2+1+0.007093+2+1+0.007137+8</definedName>
    <definedName name="ZA240AQ" localSheetId="1">2+1+0.00714+2+1+0.007162+2+1+0.007269+2+1+0.00728+2+1+0.007334+2+1+0.007338+2+1+0.007392+2+1+0.007402+2+2+0.007534+2+1+0.007535+2+1+0.007543+2+1+0.007589+8</definedName>
    <definedName name="ZA240AR" localSheetId="1">2+1+0.007607+2+1+0.007611+2+1+0.007616+2+1+0.007623+2+1+0.007658+2+1+0.007671+2+1+0.007716+2+1+0.007824+2+1+0.007837+2+1+0.007873+2+2+0.007958+2+1+0.007968+8</definedName>
    <definedName name="ZA240AS" localSheetId="1">2+1+0.008069+2+1+0.008095+2+1+0.008104+2+1+0.008132+2+1+0.008139+2+1+0.00816+2+1+0.008185+2+1+0.008291+2+1+0.008306+2+1+0.008589+2+1+0.008725+2+1+0.008738+8</definedName>
    <definedName name="ZA240AT" localSheetId="1">2+1+0.008858+2+1+0.009238+2+1+0.009505+2+1+0.009512+2+1+0.00957+2+1+0.009573+2+1+0.009802+2+1+0.00987+2+1+0.009957+2+1+0.01037+2+1+0.010507+2+1+0.010586+8</definedName>
    <definedName name="ZA240AU" localSheetId="1">2+1+0.010676+2+1+0.010691+2+1+0.010756+2+1+0.011292+2+1+0.011544+2+2+0.012054+2+1+0.012077+2+1+0.012398+2+1+0.012441+2+1+0.012556+2+1+0.012804+2+1+0.013068+8</definedName>
    <definedName name="ZA240AV" localSheetId="1">2+1+0.013475+9</definedName>
    <definedName name="ZA241AA" localSheetId="1">2+1+0.00248+2+1+0.002727+2+1+0.002759+2+1+0.002859+2+1+0.002879+2+1+0.00288+2+1+0.002933+2+1+0.002935+2+1+0.002942+2+1+0.002979+2+1+0.003014+2+1+0.003123+8</definedName>
    <definedName name="ZA241AB" localSheetId="1">2+1+0.003317+2+1+0.003373+2+1+0.003413+2+1+0.003452+2+1+0.003514+2+1+0.003594+2+1+0.003674+2+1+0.003676+2+1+0.003688+2+1+0.003709+2+1+0.003714+2+1+0.003724+8</definedName>
    <definedName name="ZA241AC" localSheetId="1">2+1+0.003735+2+1+0.003744+2+1+0.003746+2+1+0.003755+2+1+0.00376+2+1+0.003764+2+1+0.003823+2+1+0.003904+2+1+0.003914+2+1+0.003963+2+1+0.003976+2+1+0.003986+8</definedName>
    <definedName name="ZA241AD" localSheetId="1">2+1+0.004017+2+1+0.004019+2+1+0.004043+2+1+0.004084+2+1+0.004089+2+1+0.004098+2+1+0.004135+2+1+0.00415+2+1+0.004151+2+1+0.00417+2+1+0.004171+2+1+0.004194+8</definedName>
    <definedName name="ZA241AE" localSheetId="1">2+1+0.004208+2+1+0.004233+2+1+0.004314+2+1+0.004333+2+2+0.004348+2+1+0.004356+2+1+0.004368+2+1+0.00437+2+1+0.004377+2+1+0.004391+2+1+0.004407+2+1+0.004415+8</definedName>
    <definedName name="ZA241AF" localSheetId="1">2+1+0.004441+2+1+0.0045+2+1+0.004521+2+1+0.004554+2+1+0.004556+2+2+0.004558+2+1+0.004573+2+1+0.004598+2+2+0.0046+2+1+0.00461+2+1+0.004616+2+1+0.004645+8</definedName>
    <definedName name="ZA241AG" localSheetId="1">2+1+0.004656+2+1+0.004678+2+1+0.004681+2+1+0.004706+2+1+0.004711+2+1+0.004721+2+1+0.004767+2+1+0.004805+2+1+0.004819+2+1+0.004846+2+1+0.004849+2+1+0.004853+8</definedName>
    <definedName name="ZA241AH" localSheetId="1">2+1+0.004867+2+1+0.004874+2+1+0.004884+2+1+0.004894+2+1+0.004927+2+1+0.004934+2+1+0.005001+2+1+0.005043+2+2+0.005053+2+1+0.005072+2+1+0.005077+2+1+0.005088+8</definedName>
    <definedName name="ZA241AI" localSheetId="1">2+1+0.005118+2+1+0.005144+2+1+0.005177+2+1+0.0052+2+1+0.005208+2+1+0.005211+2+1+0.005232+2+1+0.005246+2+1+0.005267+2+1+0.005269+2+1+0.005281+2+1+0.005288+8</definedName>
    <definedName name="ZA241AJ" localSheetId="1">2+1+0.005296+2+1+0.005335+2+1+0.005339+2+1+0.005357+2+1+0.005368+2+1+0.005369+2+1+0.00539+2+1+0.005502+2+1+0.005514+2+1+0.005546+2+1+0.00555+2+1+0.005555+8</definedName>
    <definedName name="ZA241AK" localSheetId="1">2+1+0.005575+2+1+0.005577+2+1+0.00559+2+1+0.005591+2+1+0.005651+2+1+0.005662+2+1+0.00567+2+1+0.005679+2+1+0.005705+2+1+0.005781+2+1+0.005811+2+1+0.005812+8</definedName>
    <definedName name="ZA241AL" localSheetId="1">2+1+0.005824+2+1+0.005901+2+1+0.005938+2+1+0.005953+2+1+0.005954+2+1+0.005973+2+1+0.005984+2+1+0.005989+2+1+0.006024+2+1+0.006044+2+1+0.006049+2+1+0.006069+8</definedName>
    <definedName name="ZA241AM" localSheetId="1">2+1+0.006082+2+1+0.006101+2+1+0.006112+2+1+0.006131+2+1+0.00616+2+1+0.006167+2+1+0.00618+2+1+0.006186+2+1+0.006189+2+1+0.006246+2+1+0.006251+2+1+0.006264+8</definedName>
    <definedName name="ZA241AN" localSheetId="1">2+1+0.006326+2+1+0.006341+2+1+0.006342+2+1+0.00638+2+1+0.006388+2+1+0.006393+2+1+0.006426+2+1+0.006441+2+1+0.006474+2+1+0.006488+2+1+0.006504+2+1+0.006522+8</definedName>
    <definedName name="ZA241AO" localSheetId="1">2+1+0.006545+2+1+0.006572+2+1+0.006634+2+1+0.006661+2+1+0.006706+2+1+0.006738+2+1+0.006748+2+1+0.006765+2+2+0.006771+2+1+0.006806+2+1+0.006818+2+1+0.006821+8</definedName>
    <definedName name="ZA241AP" localSheetId="1">2+1+0.006864+2+1+0.006866+2+1+0.006873+2+1+0.006907+2+1+0.006955+2+1+0.006976+2+1+0.006997+2+1+0.006999+2+1+0.007035+2+1+0.007048+2+1+0.007093+2+1+0.007137+8</definedName>
    <definedName name="ZA241AQ" localSheetId="1">2+1+0.00714+2+1+0.007162+2+1+0.007269+2+1+0.00728+2+1+0.007334+2+1+0.007338+2+1+0.007392+2+1+0.007402+2+2+0.007534+2+1+0.007535+2+1+0.007543+2+1+0.007589+8</definedName>
    <definedName name="ZA241AR" localSheetId="1">2+1+0.007607+2+1+0.007611+2+1+0.007616+2+1+0.007623+2+1+0.007658+2+1+0.007671+2+1+0.007716+2+1+0.007824+2+1+0.007837+2+1+0.007873+2+2+0.007958+2+1+0.007968+8</definedName>
    <definedName name="ZA241AS" localSheetId="1">2+1+0.008069+2+1+0.008095+2+1+0.008104+2+1+0.008132+2+1+0.008139+2+1+0.00816+2+1+0.008185+2+1+0.008291+2+1+0.008306+2+1+0.008589+2+1+0.008725+2+1+0.008738+8</definedName>
    <definedName name="ZA241AT" localSheetId="1">2+1+0.008858+2+1+0.009238+2+1+0.009505+2+1+0.009512+2+1+0.00957+2+1+0.009573+2+1+0.009802+2+1+0.00987+2+1+0.009957+2+1+0.01037+2+1+0.010507+2+1+0.010586+8</definedName>
    <definedName name="ZA241AU" localSheetId="1">2+1+0.010676+2+1+0.010691+2+1+0.010756+2+1+0.011292+2+1+0.011544+2+2+0.012054+2+1+0.012077+2+1+0.012398+2+1+0.012441+2+1+0.012556+2+1+0.012804+2+1+0.013068+8</definedName>
    <definedName name="ZA241AV" localSheetId="1">2+1+0.013475+9</definedName>
    <definedName name="ZA242AA" localSheetId="1">2+1+0.00248+2+1+0.002727+2+1+0.002759+2+1+0.002859+2+1+0.002879+2+1+0.00288+2+1+0.002933+2+1+0.002935+2+1+0.002942+2+1+0.002979+2+1+0.003014+2+1+0.003123+8</definedName>
    <definedName name="ZA242AB" localSheetId="1">2+1+0.003317+2+1+0.003373+2+1+0.003413+2+1+0.003452+2+1+0.003514+2+1+0.003594+2+1+0.003674+2+1+0.003676+2+1+0.003688+2+1+0.003709+2+1+0.003714+2+1+0.003724+8</definedName>
    <definedName name="ZA242AC" localSheetId="1">2+1+0.003735+2+1+0.003744+2+1+0.003746+2+1+0.003755+2+1+0.00376+2+1+0.003764+2+1+0.003823+2+1+0.003904+2+1+0.003914+2+1+0.003963+2+1+0.003976+2+1+0.003986+8</definedName>
    <definedName name="ZA242AD" localSheetId="1">2+1+0.004017+2+1+0.004019+2+1+0.004043+2+1+0.004084+2+1+0.004089+2+1+0.004098+2+1+0.004135+2+1+0.00415+2+1+0.004151+2+1+0.00417+2+1+0.004171+2+1+0.004194+8</definedName>
    <definedName name="ZA242AE" localSheetId="1">2+1+0.004208+2+1+0.004233+2+1+0.004314+2+1+0.004333+2+2+0.004348+2+1+0.004356+2+1+0.004368+2+1+0.00437+2+1+0.004377+2+1+0.004391+2+1+0.004407+2+1+0.004415+8</definedName>
    <definedName name="ZA242AF" localSheetId="1">2+1+0.004441+2+1+0.0045+2+1+0.004521+2+1+0.004554+2+1+0.004556+2+2+0.004558+2+1+0.004573+2+1+0.004598+2+2+0.0046+2+1+0.00461+2+1+0.004616+2+1+0.004645+8</definedName>
    <definedName name="ZA242AG" localSheetId="1">2+1+0.004656+2+1+0.004678+2+1+0.004681+2+1+0.004706+2+1+0.004711+2+1+0.004721+2+1+0.004767+2+1+0.004805+2+1+0.004819+2+1+0.004846+2+1+0.004849+2+1+0.004853+8</definedName>
    <definedName name="ZA242AH" localSheetId="1">2+1+0.004867+2+1+0.004874+2+1+0.004884+2+1+0.004894+2+1+0.004927+2+1+0.004934+2+1+0.005001+2+1+0.005043+2+2+0.005053+2+1+0.005072+2+1+0.005077+2+1+0.005088+8</definedName>
    <definedName name="ZA242AI" localSheetId="1">2+1+0.005118+2+1+0.005144+2+1+0.005177+2+1+0.0052+2+1+0.005208+2+1+0.005211+2+1+0.005232+2+1+0.005246+2+1+0.005267+2+1+0.005269+2+1+0.005281+2+1+0.005288+8</definedName>
    <definedName name="ZA242AJ" localSheetId="1">2+1+0.005296+2+1+0.005335+2+1+0.005339+2+1+0.005357+2+1+0.005368+2+1+0.005369+2+1+0.00539+2+1+0.005502+2+1+0.005514+2+1+0.005546+2+1+0.00555+2+1+0.005555+8</definedName>
    <definedName name="ZA242AK" localSheetId="1">2+1+0.005575+2+1+0.005577+2+1+0.00559+2+1+0.005591+2+1+0.005651+2+1+0.005662+2+1+0.00567+2+1+0.005679+2+1+0.005705+2+1+0.005781+2+1+0.005811+2+1+0.005812+8</definedName>
    <definedName name="ZA242AL" localSheetId="1">2+1+0.005824+2+1+0.005901+2+1+0.005938+2+1+0.005953+2+1+0.005954+2+1+0.005973+2+1+0.005984+2+1+0.005989+2+1+0.006024+2+1+0.006044+2+1+0.006049+2+1+0.006069+8</definedName>
    <definedName name="ZA242AM" localSheetId="1">2+1+0.006082+2+1+0.006101+2+1+0.006112+2+1+0.006131+2+1+0.00616+2+1+0.006167+2+1+0.00618+2+1+0.006186+2+1+0.006189+2+1+0.006246+2+1+0.006251+2+1+0.006264+8</definedName>
    <definedName name="ZA242AN" localSheetId="1">2+1+0.006326+2+1+0.006341+2+1+0.006342+2+1+0.00638+2+1+0.006388+2+1+0.006393+2+1+0.006426+2+1+0.006441+2+1+0.006474+2+1+0.006488+2+1+0.006504+2+1+0.006522+8</definedName>
    <definedName name="ZA242AO" localSheetId="1">2+1+0.006545+2+1+0.006572+2+1+0.006634+2+1+0.006661+2+1+0.006706+2+1+0.006738+2+1+0.006748+2+1+0.006765+2+2+0.006771+2+1+0.006806+2+1+0.006818+2+1+0.006821+8</definedName>
    <definedName name="ZA242AP" localSheetId="1">2+1+0.006864+2+1+0.006866+2+1+0.006873+2+1+0.006907+2+1+0.006955+2+1+0.006976+2+1+0.006997+2+1+0.006999+2+1+0.007035+2+1+0.007048+2+1+0.007093+2+1+0.007137+8</definedName>
    <definedName name="ZA242AQ" localSheetId="1">2+1+0.00714+2+1+0.007162+2+1+0.007269+2+1+0.00728+2+1+0.007334+2+1+0.007338+2+1+0.007392+2+1+0.007402+2+2+0.007534+2+1+0.007535+2+1+0.007543+2+1+0.007589+8</definedName>
    <definedName name="ZA242AR" localSheetId="1">2+1+0.007607+2+1+0.007611+2+1+0.007616+2+1+0.007623+2+1+0.007658+2+1+0.007671+2+1+0.007716+2+1+0.007824+2+1+0.007837+2+1+0.007873+2+2+0.007958+2+1+0.007968+8</definedName>
    <definedName name="ZA242AS" localSheetId="1">2+1+0.008069+2+1+0.008095+2+1+0.008104+2+1+0.008132+2+1+0.008139+2+1+0.00816+2+1+0.008185+2+1+0.008291+2+1+0.008306+2+1+0.008589+2+1+0.008725+2+1+0.008738+8</definedName>
    <definedName name="ZA242AT" localSheetId="1">2+1+0.008858+2+1+0.009238+2+1+0.009505+2+1+0.009512+2+1+0.00957+2+1+0.009573+2+1+0.009802+2+1+0.00987+2+1+0.009957+2+1+0.01037+2+1+0.010507+2+1+0.010586+8</definedName>
    <definedName name="ZA242AU" localSheetId="1">2+1+0.010676+2+1+0.010691+2+1+0.010756+2+1+0.011292+2+1+0.011544+2+2+0.012054+2+1+0.012077+2+1+0.012398+2+1+0.012441+2+1+0.012556+2+1+0.012804+2+1+0.013068+8</definedName>
    <definedName name="ZA242AV" localSheetId="1">2+1+0.013475+9</definedName>
    <definedName name="ZA243AA" localSheetId="1">2+1+0.00248+2+1+0.002727+2+1+0.002759+2+1+0.002859+2+1+0.002879+2+1+0.00288+2+1+0.002933+2+1+0.002935+2+1+0.002942+2+1+0.002979+2+1+0.003014+2+1+0.003123+8</definedName>
    <definedName name="ZA243AB" localSheetId="1">2+1+0.003317+2+1+0.003373+2+1+0.003413+2+1+0.003452+2+1+0.003514+2+1+0.003594+2+1+0.003674+2+1+0.003676+2+1+0.003688+2+1+0.003709+2+1+0.003714+2+1+0.003724+8</definedName>
    <definedName name="ZA243AC" localSheetId="1">2+1+0.003735+2+1+0.003744+2+1+0.003746+2+1+0.003755+2+1+0.00376+2+1+0.003764+2+1+0.003823+2+1+0.003904+2+1+0.003914+2+1+0.003963+2+1+0.003976+2+1+0.003986+8</definedName>
    <definedName name="ZA243AD" localSheetId="1">2+1+0.004017+2+1+0.004019+2+1+0.004043+2+1+0.004084+2+1+0.004089+2+1+0.004098+2+1+0.004135+2+1+0.00415+2+1+0.004151+2+1+0.00417+2+1+0.004171+2+1+0.004194+8</definedName>
    <definedName name="ZA243AE" localSheetId="1">2+1+0.004208+2+1+0.004233+2+1+0.004314+2+1+0.004333+2+2+0.004348+2+1+0.004356+2+1+0.004368+2+1+0.00437+2+1+0.004377+2+1+0.004391+2+1+0.004407+2+1+0.004415+8</definedName>
    <definedName name="ZA243AF" localSheetId="1">2+1+0.004441+2+1+0.0045+2+1+0.004521+2+1+0.004554+2+1+0.004556+2+2+0.004558+2+1+0.004573+2+1+0.004598+2+2+0.0046+2+1+0.00461+2+1+0.004616+2+1+0.004645+8</definedName>
    <definedName name="ZA243AG" localSheetId="1">2+1+0.004656+2+1+0.004678+2+1+0.004681+2+1+0.004706+2+1+0.004711+2+1+0.004721+2+1+0.004767+2+1+0.004805+2+1+0.004819+2+1+0.004846+2+1+0.004849+2+1+0.004853+8</definedName>
    <definedName name="ZA243AH" localSheetId="1">2+1+0.004867+2+1+0.004874+2+1+0.004884+2+1+0.004894+2+1+0.004927+2+1+0.004934+2+1+0.005001+2+1+0.005043+2+2+0.005053+2+1+0.005072+2+1+0.005077+2+1+0.005088+8</definedName>
    <definedName name="ZA243AI" localSheetId="1">2+1+0.005118+2+1+0.005144+2+1+0.005177+2+1+0.0052+2+1+0.005208+2+1+0.005211+2+1+0.005232+2+1+0.005246+2+1+0.005267+2+1+0.005269+2+1+0.005281+2+1+0.005288+8</definedName>
    <definedName name="ZA243AJ" localSheetId="1">2+1+0.005296+2+1+0.005335+2+1+0.005339+2+1+0.005357+2+1+0.005368+2+1+0.005369+2+1+0.00539+2+1+0.005502+2+1+0.005514+2+1+0.005546+2+1+0.00555+2+1+0.005555+8</definedName>
    <definedName name="ZA243AK" localSheetId="1">2+1+0.005575+2+1+0.005577+2+1+0.00559+2+1+0.005591+2+1+0.005651+2+1+0.005662+2+1+0.00567+2+1+0.005679+2+1+0.005705+2+1+0.005781+2+1+0.005811+2+1+0.005812+8</definedName>
    <definedName name="ZA243AL" localSheetId="1">2+1+0.005824+2+1+0.005901+2+1+0.005938+2+1+0.005953+2+1+0.005954+2+1+0.005973+2+1+0.005984+2+1+0.005989+2+1+0.006024+2+1+0.006044+2+1+0.006049+2+1+0.006069+8</definedName>
    <definedName name="ZA243AM" localSheetId="1">2+1+0.006082+2+1+0.006101+2+1+0.006112+2+1+0.006131+2+1+0.00616+2+1+0.006167+2+1+0.00618+2+1+0.006186+2+1+0.006189+2+1+0.006246+2+1+0.006251+2+1+0.006264+8</definedName>
    <definedName name="ZA243AN" localSheetId="1">2+1+0.006326+2+1+0.006341+2+1+0.006342+2+1+0.00638+2+1+0.006388+2+1+0.006393+2+1+0.006426+2+1+0.006441+2+1+0.006474+2+1+0.006488+2+1+0.006504+2+1+0.006522+8</definedName>
    <definedName name="ZA243AO" localSheetId="1">2+1+0.006545+2+1+0.006572+2+1+0.006634+2+1+0.006661+2+1+0.006706+2+1+0.006738+2+1+0.006748+2+1+0.006765+2+2+0.006771+2+1+0.006806+2+1+0.006818+2+1+0.006821+8</definedName>
    <definedName name="ZA243AP" localSheetId="1">2+1+0.006864+2+1+0.006866+2+1+0.006873+2+1+0.006907+2+1+0.006955+2+1+0.006976+2+1+0.006997+2+1+0.006999+2+1+0.007035+2+1+0.007048+2+1+0.007093+2+1+0.007137+8</definedName>
    <definedName name="ZA243AQ" localSheetId="1">2+1+0.00714+2+1+0.007162+2+1+0.007269+2+1+0.00728+2+1+0.007334+2+1+0.007338+2+1+0.007392+2+1+0.007402+2+2+0.007534+2+1+0.007535+2+1+0.007543+2+1+0.007589+8</definedName>
    <definedName name="ZA243AR" localSheetId="1">2+1+0.007607+2+1+0.007611+2+1+0.007616+2+1+0.007623+2+1+0.007658+2+1+0.007671+2+1+0.007716+2+1+0.007824+2+1+0.007837+2+1+0.007873+2+2+0.007958+2+1+0.007968+8</definedName>
    <definedName name="ZA243AS" localSheetId="1">2+1+0.008069+2+1+0.008095+2+1+0.008104+2+1+0.008132+2+1+0.008139+2+1+0.00816+2+1+0.008185+2+1+0.008291+2+1+0.008306+2+1+0.008589+2+1+0.008725+2+1+0.008738+8</definedName>
    <definedName name="ZA243AT" localSheetId="1">2+1+0.008858+2+1+0.009238+2+1+0.009505+2+1+0.009512+2+1+0.00957+2+1+0.009573+2+1+0.009802+2+1+0.00987+2+1+0.009957+2+1+0.01037+2+1+0.010507+2+1+0.010586+8</definedName>
    <definedName name="ZA243AU" localSheetId="1">2+1+0.010676+2+1+0.010691+2+1+0.010756+2+1+0.011292+2+1+0.011544+2+2+0.012054+2+1+0.012077+2+1+0.012398+2+1+0.012441+2+1+0.012556+2+1+0.012804+2+1+0.013068+8</definedName>
    <definedName name="ZA243AV" localSheetId="1">2+1+0.013475+9</definedName>
  </definedNames>
  <calcPr calcId="125725" iterate="1" concurrentCalc="0"/>
  <fileRecoveryPr autoRecover="0"/>
  <extLst>
    <ext xmlns:mx="http://schemas.microsoft.com/office/mac/excel/2008/main" uri="http://schemas.microsoft.com/office/mac/excel/2008/main">
      <mx:ArchID Flags="2"/>
    </ext>
  </extLst>
</workbook>
</file>

<file path=xl/calcChain.xml><?xml version="1.0" encoding="utf-8"?>
<calcChain xmlns="http://schemas.openxmlformats.org/spreadsheetml/2006/main">
  <c r="B4" i="11"/>
  <c r="B5"/>
  <c r="C10"/>
  <c r="C38"/>
  <c r="D64"/>
  <c r="B6"/>
  <c r="C11"/>
  <c r="D38"/>
  <c r="E64"/>
  <c r="I64"/>
  <c r="C37"/>
  <c r="D63"/>
  <c r="D37"/>
  <c r="E63"/>
  <c r="I63"/>
  <c r="C36"/>
  <c r="D62"/>
  <c r="D36"/>
  <c r="E62"/>
  <c r="I62"/>
  <c r="C35"/>
  <c r="D61"/>
  <c r="D35"/>
  <c r="E61"/>
  <c r="I61"/>
  <c r="C34"/>
  <c r="D60"/>
  <c r="D34"/>
  <c r="E60"/>
  <c r="I60"/>
  <c r="C33"/>
  <c r="D59"/>
  <c r="D33"/>
  <c r="E59"/>
  <c r="I59"/>
  <c r="C32"/>
  <c r="D58"/>
  <c r="D32"/>
  <c r="E58"/>
  <c r="I58"/>
  <c r="C31"/>
  <c r="D57"/>
  <c r="D31"/>
  <c r="E57"/>
  <c r="I57"/>
  <c r="C30"/>
  <c r="D56"/>
  <c r="D30"/>
  <c r="E56"/>
  <c r="I56"/>
  <c r="C29"/>
  <c r="D55"/>
  <c r="D29"/>
  <c r="E55"/>
  <c r="I55"/>
  <c r="C28"/>
  <c r="D54"/>
  <c r="D28"/>
  <c r="E54"/>
  <c r="I54"/>
  <c r="C27"/>
  <c r="D53"/>
  <c r="D27"/>
  <c r="E53"/>
  <c r="I53"/>
  <c r="C26"/>
  <c r="D52"/>
  <c r="D26"/>
  <c r="E52"/>
  <c r="I52"/>
  <c r="C25"/>
  <c r="D51"/>
  <c r="D25"/>
  <c r="E51"/>
  <c r="I51"/>
  <c r="C24"/>
  <c r="D50"/>
  <c r="D24"/>
  <c r="E50"/>
  <c r="I50"/>
  <c r="C23"/>
  <c r="D49"/>
  <c r="E49"/>
  <c r="I49"/>
  <c r="C22"/>
  <c r="D48"/>
  <c r="E48"/>
  <c r="I48"/>
  <c r="D47"/>
  <c r="E47"/>
  <c r="I47"/>
  <c r="D46"/>
  <c r="E46"/>
  <c r="I46"/>
  <c r="D45"/>
  <c r="E45"/>
  <c r="I45"/>
  <c r="C12"/>
  <c r="F46"/>
  <c r="F47"/>
  <c r="F48"/>
  <c r="F49"/>
  <c r="F50"/>
  <c r="F51"/>
  <c r="E26"/>
  <c r="F52"/>
  <c r="E27"/>
  <c r="F53"/>
  <c r="E28"/>
  <c r="F54"/>
  <c r="E29"/>
  <c r="F55"/>
  <c r="E30"/>
  <c r="F56"/>
  <c r="E31"/>
  <c r="F57"/>
  <c r="E32"/>
  <c r="F58"/>
  <c r="E33"/>
  <c r="F59"/>
  <c r="E34"/>
  <c r="F60"/>
  <c r="E35"/>
  <c r="F61"/>
  <c r="E36"/>
  <c r="F62"/>
  <c r="E37"/>
  <c r="F63"/>
  <c r="E38"/>
  <c r="F64"/>
  <c r="F45"/>
  <c r="C13"/>
  <c r="C14"/>
  <c r="H46"/>
  <c r="H47"/>
  <c r="H48"/>
  <c r="H49"/>
  <c r="H50"/>
  <c r="H51"/>
  <c r="H52"/>
  <c r="H53"/>
  <c r="H54"/>
  <c r="H55"/>
  <c r="H56"/>
  <c r="H57"/>
  <c r="H58"/>
  <c r="H59"/>
  <c r="H60"/>
  <c r="H61"/>
  <c r="H62"/>
  <c r="H63"/>
  <c r="H64"/>
  <c r="H45"/>
  <c r="G46"/>
  <c r="G47"/>
  <c r="G48"/>
  <c r="G49"/>
  <c r="G50"/>
  <c r="G51"/>
  <c r="G52"/>
  <c r="G53"/>
  <c r="G54"/>
  <c r="G55"/>
  <c r="G56"/>
  <c r="G57"/>
  <c r="G58"/>
  <c r="G59"/>
  <c r="G60"/>
  <c r="G61"/>
  <c r="G62"/>
  <c r="G63"/>
  <c r="G64"/>
  <c r="G45"/>
  <c r="C19"/>
  <c r="D19"/>
  <c r="D22"/>
  <c r="D23"/>
  <c r="B11"/>
  <c r="C21"/>
  <c r="C20"/>
  <c r="B10"/>
  <c r="B3"/>
  <c r="E19"/>
  <c r="E22"/>
  <c r="E23"/>
  <c r="E24"/>
  <c r="B13"/>
  <c r="B2"/>
  <c r="C39"/>
  <c r="E39"/>
  <c r="D39"/>
  <c r="E25"/>
  <c r="E21"/>
  <c r="D21"/>
  <c r="E20"/>
  <c r="D20"/>
  <c r="I8"/>
  <c r="H8"/>
  <c r="A6"/>
  <c r="A5"/>
  <c r="A4"/>
  <c r="A3"/>
  <c r="A2"/>
  <c r="B14"/>
  <c r="B12"/>
  <c r="B7"/>
  <c r="J69" i="8"/>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E13"/>
  <c r="J12"/>
  <c r="E12"/>
  <c r="J11"/>
  <c r="E11"/>
  <c r="J10"/>
  <c r="B11" i="9"/>
  <c r="C11"/>
  <c r="J10"/>
  <c r="J11"/>
  <c r="F9"/>
  <c r="K11"/>
  <c r="L11"/>
  <c r="M11"/>
  <c r="B30"/>
  <c r="C1"/>
  <c r="C30"/>
  <c r="B10"/>
  <c r="C10"/>
  <c r="D10"/>
  <c r="F10"/>
  <c r="E10"/>
  <c r="G10"/>
  <c r="H10"/>
  <c r="D11"/>
  <c r="F11"/>
  <c r="E11"/>
  <c r="G11"/>
  <c r="H11"/>
  <c r="D12"/>
  <c r="B12"/>
  <c r="C12"/>
  <c r="F12"/>
  <c r="E12"/>
  <c r="G12"/>
  <c r="H12"/>
  <c r="D13"/>
  <c r="B13"/>
  <c r="C13"/>
  <c r="F13"/>
  <c r="E13"/>
  <c r="G13"/>
  <c r="H13"/>
  <c r="D14"/>
  <c r="B14"/>
  <c r="C14"/>
  <c r="F14"/>
  <c r="E14"/>
  <c r="G14"/>
  <c r="H14"/>
  <c r="D15"/>
  <c r="B15"/>
  <c r="C15"/>
  <c r="C3"/>
  <c r="F15"/>
  <c r="E15"/>
  <c r="G15"/>
  <c r="H15"/>
  <c r="D16"/>
  <c r="B16"/>
  <c r="C16"/>
  <c r="F16"/>
  <c r="E16"/>
  <c r="G16"/>
  <c r="H16"/>
  <c r="D17"/>
  <c r="B17"/>
  <c r="C17"/>
  <c r="F17"/>
  <c r="E17"/>
  <c r="G17"/>
  <c r="H17"/>
  <c r="D18"/>
  <c r="B18"/>
  <c r="C18"/>
  <c r="F18"/>
  <c r="E18"/>
  <c r="G18"/>
  <c r="H18"/>
  <c r="D19"/>
  <c r="B19"/>
  <c r="C19"/>
  <c r="F19"/>
  <c r="E19"/>
  <c r="G19"/>
  <c r="H19"/>
  <c r="D20"/>
  <c r="B20"/>
  <c r="C20"/>
  <c r="F20"/>
  <c r="E20"/>
  <c r="G20"/>
  <c r="H20"/>
  <c r="D21"/>
  <c r="B21"/>
  <c r="C21"/>
  <c r="F21"/>
  <c r="E21"/>
  <c r="G21"/>
  <c r="H21"/>
  <c r="D22"/>
  <c r="B22"/>
  <c r="C22"/>
  <c r="F22"/>
  <c r="E22"/>
  <c r="G22"/>
  <c r="H22"/>
  <c r="D23"/>
  <c r="B23"/>
  <c r="C23"/>
  <c r="F23"/>
  <c r="E23"/>
  <c r="G23"/>
  <c r="H23"/>
  <c r="D24"/>
  <c r="B24"/>
  <c r="C24"/>
  <c r="F24"/>
  <c r="E24"/>
  <c r="G24"/>
  <c r="H24"/>
  <c r="D25"/>
  <c r="B25"/>
  <c r="C25"/>
  <c r="F25"/>
  <c r="E25"/>
  <c r="G25"/>
  <c r="H25"/>
  <c r="D26"/>
  <c r="B26"/>
  <c r="C26"/>
  <c r="F26"/>
  <c r="E26"/>
  <c r="G26"/>
  <c r="H26"/>
  <c r="D27"/>
  <c r="B27"/>
  <c r="C27"/>
  <c r="F27"/>
  <c r="E27"/>
  <c r="G27"/>
  <c r="H27"/>
  <c r="D28"/>
  <c r="B28"/>
  <c r="C28"/>
  <c r="F28"/>
  <c r="E28"/>
  <c r="G28"/>
  <c r="H28"/>
  <c r="D29"/>
  <c r="B29"/>
  <c r="C29"/>
  <c r="F29"/>
  <c r="E29"/>
  <c r="G29"/>
  <c r="H29"/>
  <c r="D30"/>
  <c r="F30"/>
  <c r="I30"/>
  <c r="L30"/>
  <c r="M30"/>
  <c r="I29"/>
  <c r="L29"/>
  <c r="M29"/>
  <c r="I28"/>
  <c r="L28"/>
  <c r="M28"/>
  <c r="I27"/>
  <c r="L27"/>
  <c r="M27"/>
  <c r="I26"/>
  <c r="L26"/>
  <c r="M26"/>
  <c r="I25"/>
  <c r="L25"/>
  <c r="M25"/>
  <c r="I24"/>
  <c r="L24"/>
  <c r="M24"/>
  <c r="I23"/>
  <c r="L23"/>
  <c r="M23"/>
  <c r="I22"/>
  <c r="L22"/>
  <c r="M22"/>
  <c r="I21"/>
  <c r="L21"/>
  <c r="M21"/>
  <c r="I20"/>
  <c r="L20"/>
  <c r="M20"/>
  <c r="I19"/>
  <c r="L19"/>
  <c r="M19"/>
  <c r="I18"/>
  <c r="L18"/>
  <c r="M18"/>
  <c r="I17"/>
  <c r="L17"/>
  <c r="M17"/>
  <c r="I16"/>
  <c r="L16"/>
  <c r="M16"/>
  <c r="I15"/>
  <c r="L15"/>
  <c r="M15"/>
  <c r="J12"/>
  <c r="J13"/>
  <c r="J14"/>
  <c r="K14"/>
  <c r="L14"/>
  <c r="M14"/>
  <c r="K13"/>
  <c r="L13"/>
  <c r="M13"/>
  <c r="K12"/>
  <c r="L12"/>
  <c r="M12"/>
  <c r="K10"/>
  <c r="L10"/>
  <c r="M10"/>
  <c r="E30"/>
  <c r="G30"/>
  <c r="H30"/>
  <c r="D31"/>
  <c r="F31"/>
  <c r="B31"/>
  <c r="C31"/>
  <c r="E31"/>
  <c r="G31"/>
  <c r="H31"/>
  <c r="D32"/>
  <c r="F32"/>
  <c r="B32"/>
  <c r="C32"/>
  <c r="E32"/>
  <c r="G32"/>
  <c r="H32"/>
  <c r="D33"/>
  <c r="F33"/>
  <c r="B33"/>
  <c r="C33"/>
  <c r="E33"/>
  <c r="G33"/>
  <c r="H33"/>
  <c r="D34"/>
  <c r="F34"/>
  <c r="B34"/>
  <c r="C34"/>
  <c r="E34"/>
  <c r="G34"/>
  <c r="H34"/>
  <c r="D35"/>
  <c r="F35"/>
  <c r="B35"/>
  <c r="C35"/>
  <c r="E35"/>
  <c r="G35"/>
  <c r="H35"/>
  <c r="D36"/>
  <c r="F36"/>
  <c r="B36"/>
  <c r="C36"/>
  <c r="E36"/>
  <c r="G36"/>
  <c r="H36"/>
  <c r="D37"/>
  <c r="F37"/>
  <c r="B37"/>
  <c r="C37"/>
  <c r="E37"/>
  <c r="G37"/>
  <c r="H37"/>
  <c r="D38"/>
  <c r="F38"/>
  <c r="B38"/>
  <c r="C38"/>
  <c r="E38"/>
  <c r="G38"/>
  <c r="H38"/>
  <c r="D39"/>
  <c r="F39"/>
  <c r="B39"/>
  <c r="C39"/>
  <c r="E39"/>
  <c r="G39"/>
  <c r="H39"/>
  <c r="D40"/>
  <c r="F40"/>
  <c r="B40"/>
  <c r="C40"/>
  <c r="E40"/>
  <c r="G40"/>
  <c r="H40"/>
  <c r="D41"/>
  <c r="F41"/>
  <c r="B41"/>
  <c r="C41"/>
  <c r="E41"/>
  <c r="G41"/>
  <c r="H41"/>
  <c r="D42"/>
  <c r="F42"/>
  <c r="B42"/>
  <c r="C42"/>
  <c r="E42"/>
  <c r="G42"/>
  <c r="H42"/>
  <c r="D43"/>
  <c r="F43"/>
  <c r="B43"/>
  <c r="C43"/>
  <c r="E43"/>
  <c r="G43"/>
  <c r="H43"/>
  <c r="D44"/>
  <c r="F44"/>
  <c r="B44"/>
  <c r="C44"/>
  <c r="E44"/>
  <c r="G44"/>
  <c r="H44"/>
  <c r="D45"/>
  <c r="F45"/>
  <c r="B45"/>
  <c r="C45"/>
  <c r="E45"/>
  <c r="G45"/>
  <c r="H45"/>
  <c r="D46"/>
  <c r="F46"/>
  <c r="B46"/>
  <c r="C46"/>
  <c r="E46"/>
  <c r="G46"/>
  <c r="H46"/>
  <c r="D47"/>
  <c r="F47"/>
  <c r="B47"/>
  <c r="C47"/>
  <c r="E47"/>
  <c r="G47"/>
  <c r="H47"/>
  <c r="D48"/>
  <c r="F48"/>
  <c r="B48"/>
  <c r="C48"/>
  <c r="E48"/>
  <c r="G48"/>
  <c r="H48"/>
  <c r="D49"/>
  <c r="F49"/>
  <c r="B49"/>
  <c r="C49"/>
  <c r="E49"/>
  <c r="G49"/>
  <c r="H49"/>
  <c r="D50"/>
  <c r="F50"/>
  <c r="B50"/>
  <c r="C50"/>
  <c r="E50"/>
  <c r="G50"/>
  <c r="H50"/>
  <c r="D51"/>
  <c r="F51"/>
  <c r="B51"/>
  <c r="C51"/>
  <c r="E51"/>
  <c r="G51"/>
  <c r="H51"/>
  <c r="D52"/>
  <c r="F52"/>
  <c r="B52"/>
  <c r="C52"/>
  <c r="E52"/>
  <c r="G52"/>
  <c r="H52"/>
  <c r="D53"/>
  <c r="F53"/>
  <c r="B53"/>
  <c r="C53"/>
  <c r="E53"/>
  <c r="G53"/>
  <c r="H53"/>
  <c r="D54"/>
  <c r="F54"/>
  <c r="B54"/>
  <c r="C54"/>
  <c r="E54"/>
  <c r="G54"/>
  <c r="H54"/>
  <c r="D55"/>
  <c r="F55"/>
  <c r="B55"/>
  <c r="C55"/>
  <c r="E55"/>
  <c r="G55"/>
  <c r="H55"/>
  <c r="D56"/>
  <c r="F56"/>
  <c r="B56"/>
  <c r="C56"/>
  <c r="E56"/>
  <c r="G56"/>
  <c r="H56"/>
  <c r="D57"/>
  <c r="F57"/>
  <c r="B57"/>
  <c r="C57"/>
  <c r="E57"/>
  <c r="G57"/>
  <c r="H57"/>
  <c r="D58"/>
  <c r="F58"/>
  <c r="B58"/>
  <c r="C58"/>
  <c r="E58"/>
  <c r="G58"/>
  <c r="H58"/>
  <c r="D59"/>
  <c r="F59"/>
  <c r="B59"/>
  <c r="C59"/>
  <c r="E59"/>
  <c r="G59"/>
  <c r="H59"/>
  <c r="D60"/>
  <c r="F60"/>
  <c r="B60"/>
  <c r="C60"/>
  <c r="E60"/>
  <c r="G60"/>
  <c r="H60"/>
  <c r="D61"/>
  <c r="F61"/>
  <c r="B61"/>
  <c r="C61"/>
  <c r="E61"/>
  <c r="G61"/>
  <c r="H61"/>
  <c r="D62"/>
  <c r="F62"/>
  <c r="B62"/>
  <c r="C62"/>
  <c r="E62"/>
  <c r="G62"/>
  <c r="H62"/>
  <c r="D63"/>
  <c r="F63"/>
  <c r="B63"/>
  <c r="C63"/>
  <c r="E63"/>
  <c r="G63"/>
  <c r="H63"/>
  <c r="D64"/>
  <c r="F64"/>
  <c r="B64"/>
  <c r="C64"/>
  <c r="E64"/>
  <c r="G64"/>
  <c r="H64"/>
  <c r="D65"/>
  <c r="F65"/>
  <c r="B65"/>
  <c r="C65"/>
  <c r="E65"/>
  <c r="G65"/>
  <c r="H65"/>
  <c r="D66"/>
  <c r="F66"/>
  <c r="B66"/>
  <c r="C66"/>
  <c r="E66"/>
  <c r="G66"/>
  <c r="H66"/>
  <c r="D67"/>
  <c r="F67"/>
  <c r="B67"/>
  <c r="C67"/>
  <c r="E67"/>
  <c r="G67"/>
  <c r="H67"/>
  <c r="D68"/>
  <c r="F68"/>
  <c r="B68"/>
  <c r="C68"/>
  <c r="E68"/>
  <c r="G68"/>
  <c r="H68"/>
  <c r="D69"/>
  <c r="F69"/>
  <c r="I31"/>
  <c r="L31"/>
  <c r="M31"/>
  <c r="I32"/>
  <c r="L32"/>
  <c r="M32"/>
  <c r="I33"/>
  <c r="L33"/>
  <c r="M33"/>
  <c r="I34"/>
  <c r="L34"/>
  <c r="M34"/>
  <c r="I35"/>
  <c r="L35"/>
  <c r="M35"/>
  <c r="I36"/>
  <c r="L36"/>
  <c r="M36"/>
  <c r="I37"/>
  <c r="L37"/>
  <c r="M37"/>
  <c r="I38"/>
  <c r="L38"/>
  <c r="M38"/>
  <c r="I39"/>
  <c r="L39"/>
  <c r="M39"/>
  <c r="I40"/>
  <c r="L40"/>
  <c r="M40"/>
  <c r="I41"/>
  <c r="L41"/>
  <c r="M41"/>
  <c r="I42"/>
  <c r="L42"/>
  <c r="M42"/>
  <c r="I43"/>
  <c r="L43"/>
  <c r="M43"/>
  <c r="I44"/>
  <c r="L44"/>
  <c r="M44"/>
  <c r="I45"/>
  <c r="L45"/>
  <c r="M45"/>
  <c r="I46"/>
  <c r="L46"/>
  <c r="M46"/>
  <c r="I47"/>
  <c r="L47"/>
  <c r="M47"/>
  <c r="I48"/>
  <c r="L48"/>
  <c r="M48"/>
  <c r="I49"/>
  <c r="L49"/>
  <c r="M49"/>
  <c r="I50"/>
  <c r="L50"/>
  <c r="M50"/>
  <c r="I51"/>
  <c r="L51"/>
  <c r="M51"/>
  <c r="I52"/>
  <c r="L52"/>
  <c r="M52"/>
  <c r="I53"/>
  <c r="L53"/>
  <c r="M53"/>
  <c r="I54"/>
  <c r="L54"/>
  <c r="M54"/>
  <c r="I55"/>
  <c r="L55"/>
  <c r="M55"/>
  <c r="I56"/>
  <c r="L56"/>
  <c r="M56"/>
  <c r="I57"/>
  <c r="L57"/>
  <c r="M57"/>
  <c r="I58"/>
  <c r="L58"/>
  <c r="M58"/>
  <c r="I59"/>
  <c r="L59"/>
  <c r="M59"/>
  <c r="I60"/>
  <c r="L60"/>
  <c r="M60"/>
  <c r="I61"/>
  <c r="L61"/>
  <c r="M61"/>
  <c r="I62"/>
  <c r="L62"/>
  <c r="M62"/>
  <c r="I63"/>
  <c r="L63"/>
  <c r="M63"/>
  <c r="I64"/>
  <c r="L64"/>
  <c r="M64"/>
  <c r="I65"/>
  <c r="L65"/>
  <c r="M65"/>
  <c r="I66"/>
  <c r="L66"/>
  <c r="M66"/>
  <c r="I67"/>
  <c r="L67"/>
  <c r="M67"/>
  <c r="I68"/>
  <c r="L68"/>
  <c r="M68"/>
  <c r="B69"/>
  <c r="C69"/>
  <c r="I69"/>
  <c r="L69"/>
  <c r="M69"/>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E69"/>
  <c r="G69"/>
  <c r="H69"/>
  <c r="I11"/>
  <c r="I12"/>
  <c r="I13"/>
  <c r="I14"/>
  <c r="I10"/>
  <c r="N3"/>
  <c r="C10" i="12"/>
  <c r="E10"/>
  <c r="D10"/>
  <c r="F10"/>
  <c r="G10"/>
  <c r="C11"/>
  <c r="E11"/>
  <c r="B1"/>
  <c r="B11"/>
  <c r="D11"/>
  <c r="F11"/>
  <c r="G11"/>
  <c r="C12"/>
  <c r="E12"/>
  <c r="B12"/>
  <c r="D12"/>
  <c r="F12"/>
  <c r="G12"/>
  <c r="C13"/>
  <c r="E13"/>
  <c r="B13"/>
  <c r="D13"/>
  <c r="F13"/>
  <c r="G13"/>
  <c r="C14"/>
  <c r="E14"/>
  <c r="B14"/>
  <c r="D14"/>
  <c r="F14"/>
  <c r="G14"/>
  <c r="C15"/>
  <c r="E15"/>
  <c r="B15"/>
  <c r="D15"/>
  <c r="F15"/>
  <c r="G15"/>
  <c r="C16"/>
  <c r="E16"/>
  <c r="B16"/>
  <c r="D16"/>
  <c r="F16"/>
  <c r="G16"/>
  <c r="C17"/>
  <c r="E17"/>
  <c r="B17"/>
  <c r="D17"/>
  <c r="F17"/>
  <c r="G17"/>
  <c r="C18"/>
  <c r="E18"/>
  <c r="B18"/>
  <c r="D18"/>
  <c r="F18"/>
  <c r="G18"/>
  <c r="C19"/>
  <c r="E19"/>
  <c r="B19"/>
  <c r="D19"/>
  <c r="F19"/>
  <c r="G19"/>
  <c r="C20"/>
  <c r="E20"/>
  <c r="B20"/>
  <c r="D20"/>
  <c r="F20"/>
  <c r="G20"/>
  <c r="C21"/>
  <c r="E21"/>
  <c r="B21"/>
  <c r="D21"/>
  <c r="F21"/>
  <c r="G21"/>
  <c r="C22"/>
  <c r="E22"/>
  <c r="B22"/>
  <c r="D22"/>
  <c r="F22"/>
  <c r="G22"/>
  <c r="C23"/>
  <c r="E23"/>
  <c r="B23"/>
  <c r="D23"/>
  <c r="F23"/>
  <c r="G23"/>
  <c r="C24"/>
  <c r="E24"/>
  <c r="B24"/>
  <c r="D24"/>
  <c r="F24"/>
  <c r="G24"/>
  <c r="C25"/>
  <c r="E25"/>
  <c r="B25"/>
  <c r="D25"/>
  <c r="F25"/>
  <c r="G25"/>
  <c r="C26"/>
  <c r="E26"/>
  <c r="B26"/>
  <c r="D26"/>
  <c r="F26"/>
  <c r="G26"/>
  <c r="C27"/>
  <c r="E27"/>
  <c r="B27"/>
  <c r="D27"/>
  <c r="F27"/>
  <c r="G27"/>
  <c r="C28"/>
  <c r="E28"/>
  <c r="B28"/>
  <c r="D28"/>
  <c r="F28"/>
  <c r="G28"/>
  <c r="C29"/>
  <c r="E29"/>
  <c r="B29"/>
  <c r="D29"/>
  <c r="F29"/>
  <c r="G29"/>
  <c r="C30"/>
  <c r="E30"/>
  <c r="B30"/>
  <c r="D30"/>
  <c r="F30"/>
  <c r="G30"/>
  <c r="C31"/>
  <c r="E31"/>
  <c r="B31"/>
  <c r="D31"/>
  <c r="F31"/>
  <c r="G31"/>
  <c r="C32"/>
  <c r="E32"/>
  <c r="B32"/>
  <c r="D32"/>
  <c r="F32"/>
  <c r="G32"/>
  <c r="C33"/>
  <c r="E33"/>
  <c r="B33"/>
  <c r="D33"/>
  <c r="F33"/>
  <c r="G33"/>
  <c r="C34"/>
  <c r="E34"/>
  <c r="B34"/>
  <c r="D34"/>
  <c r="F34"/>
  <c r="G34"/>
  <c r="C35"/>
  <c r="E35"/>
  <c r="B35"/>
  <c r="D35"/>
  <c r="F35"/>
  <c r="G35"/>
  <c r="C36"/>
  <c r="E36"/>
  <c r="B36"/>
  <c r="D36"/>
  <c r="F36"/>
  <c r="G36"/>
  <c r="C37"/>
  <c r="E37"/>
  <c r="B37"/>
  <c r="D37"/>
  <c r="F37"/>
  <c r="G37"/>
  <c r="C38"/>
  <c r="E38"/>
  <c r="B38"/>
  <c r="D38"/>
  <c r="F38"/>
  <c r="G38"/>
  <c r="C39"/>
  <c r="E39"/>
  <c r="B39"/>
  <c r="D39"/>
  <c r="F39"/>
  <c r="G39"/>
  <c r="C40"/>
  <c r="E40"/>
  <c r="B40"/>
  <c r="D40"/>
  <c r="F40"/>
  <c r="G40"/>
  <c r="C41"/>
  <c r="E41"/>
  <c r="B41"/>
  <c r="D41"/>
  <c r="F41"/>
  <c r="G41"/>
  <c r="C42"/>
  <c r="E42"/>
  <c r="B42"/>
  <c r="D42"/>
  <c r="F42"/>
  <c r="G42"/>
  <c r="C43"/>
  <c r="E43"/>
  <c r="B43"/>
  <c r="D43"/>
  <c r="F43"/>
  <c r="G43"/>
  <c r="C44"/>
  <c r="E44"/>
  <c r="B44"/>
  <c r="D44"/>
  <c r="F44"/>
  <c r="G44"/>
  <c r="C45"/>
  <c r="E45"/>
  <c r="B45"/>
  <c r="D45"/>
  <c r="F45"/>
  <c r="G45"/>
  <c r="C46"/>
  <c r="E46"/>
  <c r="B46"/>
  <c r="D46"/>
  <c r="F46"/>
  <c r="G46"/>
  <c r="C47"/>
  <c r="E47"/>
  <c r="B47"/>
  <c r="D47"/>
  <c r="F47"/>
  <c r="G47"/>
  <c r="C48"/>
  <c r="E48"/>
  <c r="B48"/>
  <c r="D48"/>
  <c r="F48"/>
  <c r="G48"/>
  <c r="C49"/>
  <c r="E49"/>
  <c r="B49"/>
  <c r="D49"/>
  <c r="F49"/>
  <c r="G49"/>
  <c r="C50"/>
  <c r="E50"/>
  <c r="B50"/>
  <c r="D50"/>
  <c r="F50"/>
  <c r="G50"/>
  <c r="C51"/>
  <c r="E51"/>
  <c r="B51"/>
  <c r="D51"/>
  <c r="F51"/>
  <c r="G51"/>
  <c r="C52"/>
  <c r="E52"/>
  <c r="B52"/>
  <c r="D52"/>
  <c r="F52"/>
  <c r="G52"/>
  <c r="C53"/>
  <c r="E53"/>
  <c r="B53"/>
  <c r="D53"/>
  <c r="F53"/>
  <c r="G53"/>
  <c r="C54"/>
  <c r="E54"/>
  <c r="B54"/>
  <c r="D54"/>
  <c r="F54"/>
  <c r="G54"/>
  <c r="C55"/>
  <c r="E55"/>
  <c r="B55"/>
  <c r="D55"/>
  <c r="F55"/>
  <c r="G55"/>
  <c r="C56"/>
  <c r="E56"/>
  <c r="B56"/>
  <c r="D56"/>
  <c r="F56"/>
  <c r="G56"/>
  <c r="C57"/>
  <c r="E57"/>
  <c r="B57"/>
  <c r="D57"/>
  <c r="F57"/>
  <c r="G57"/>
  <c r="C58"/>
  <c r="E58"/>
  <c r="B58"/>
  <c r="D58"/>
  <c r="F58"/>
  <c r="G58"/>
  <c r="C59"/>
  <c r="E59"/>
  <c r="B59"/>
  <c r="D59"/>
  <c r="F59"/>
  <c r="G59"/>
  <c r="C60"/>
  <c r="E60"/>
  <c r="B60"/>
  <c r="D60"/>
  <c r="F60"/>
  <c r="G60"/>
  <c r="C61"/>
  <c r="E61"/>
  <c r="B61"/>
  <c r="D61"/>
  <c r="F61"/>
  <c r="G61"/>
  <c r="C62"/>
  <c r="E62"/>
  <c r="B62"/>
  <c r="D62"/>
  <c r="F62"/>
  <c r="G62"/>
  <c r="C63"/>
  <c r="E63"/>
  <c r="B63"/>
  <c r="D63"/>
  <c r="F63"/>
  <c r="G63"/>
  <c r="C64"/>
  <c r="E64"/>
  <c r="B64"/>
  <c r="D64"/>
  <c r="F64"/>
  <c r="G64"/>
  <c r="C65"/>
  <c r="E65"/>
  <c r="B65"/>
  <c r="D65"/>
  <c r="F65"/>
  <c r="G65"/>
  <c r="C66"/>
  <c r="E66"/>
  <c r="B66"/>
  <c r="D66"/>
  <c r="F66"/>
  <c r="G66"/>
  <c r="C67"/>
  <c r="E67"/>
  <c r="B67"/>
  <c r="D67"/>
  <c r="F67"/>
  <c r="G67"/>
  <c r="C68"/>
  <c r="E68"/>
  <c r="B68"/>
  <c r="D68"/>
  <c r="F68"/>
  <c r="G68"/>
  <c r="C69"/>
  <c r="B69"/>
  <c r="D69"/>
  <c r="E69"/>
  <c r="H69"/>
  <c r="F69"/>
  <c r="G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E9"/>
  <c r="K3"/>
  <c r="B39" i="10"/>
  <c r="C15"/>
  <c r="B16"/>
  <c r="B18"/>
  <c r="C14"/>
  <c r="B17"/>
  <c r="D13"/>
  <c r="C13"/>
  <c r="B3" i="5"/>
  <c r="B19"/>
  <c r="A37"/>
  <c r="A36"/>
  <c r="A34"/>
  <c r="A35"/>
  <c r="B11"/>
  <c r="C11"/>
  <c r="D11"/>
  <c r="E11"/>
  <c r="J4" i="1"/>
  <c r="J5"/>
  <c r="J6"/>
  <c r="J7"/>
  <c r="E33" i="5"/>
  <c r="E34"/>
  <c r="K4" i="1"/>
  <c r="K5"/>
  <c r="K6"/>
  <c r="K7"/>
  <c r="F33" i="5"/>
  <c r="F34"/>
  <c r="L4" i="1"/>
  <c r="L5"/>
  <c r="L6"/>
  <c r="L7"/>
  <c r="G33" i="5"/>
  <c r="G34"/>
  <c r="M4" i="1"/>
  <c r="M5"/>
  <c r="M6"/>
  <c r="M7"/>
  <c r="H33" i="5"/>
  <c r="H34"/>
  <c r="N4" i="1"/>
  <c r="N5"/>
  <c r="N6"/>
  <c r="N7"/>
  <c r="I33" i="5"/>
  <c r="I34"/>
  <c r="O4" i="1"/>
  <c r="O5"/>
  <c r="O6"/>
  <c r="O7"/>
  <c r="J33" i="5"/>
  <c r="J34"/>
  <c r="P4" i="1"/>
  <c r="P5"/>
  <c r="P6"/>
  <c r="P7"/>
  <c r="K33" i="5"/>
  <c r="K34"/>
  <c r="Q4" i="1"/>
  <c r="Q5"/>
  <c r="Q6"/>
  <c r="Q7"/>
  <c r="L33" i="5"/>
  <c r="L34"/>
  <c r="R4" i="1"/>
  <c r="R5"/>
  <c r="R6"/>
  <c r="R7"/>
  <c r="M33" i="5"/>
  <c r="M34"/>
  <c r="S4" i="1"/>
  <c r="S5"/>
  <c r="S6"/>
  <c r="S7"/>
  <c r="N33" i="5"/>
  <c r="N34"/>
  <c r="T4" i="1"/>
  <c r="T5"/>
  <c r="T6"/>
  <c r="T7"/>
  <c r="O33" i="5"/>
  <c r="O34"/>
  <c r="U4" i="1"/>
  <c r="U5"/>
  <c r="U6"/>
  <c r="U7"/>
  <c r="P33" i="5"/>
  <c r="P34"/>
  <c r="V4" i="1"/>
  <c r="V5"/>
  <c r="V6"/>
  <c r="V7"/>
  <c r="Q33" i="5"/>
  <c r="Q34"/>
  <c r="W4" i="1"/>
  <c r="W5"/>
  <c r="W6"/>
  <c r="W7"/>
  <c r="R33" i="5"/>
  <c r="R34"/>
  <c r="X4" i="1"/>
  <c r="X5"/>
  <c r="X6"/>
  <c r="X7"/>
  <c r="S33" i="5"/>
  <c r="S34"/>
  <c r="Y4" i="1"/>
  <c r="Y5"/>
  <c r="Y6"/>
  <c r="Y7"/>
  <c r="T33" i="5"/>
  <c r="T34"/>
  <c r="Z4" i="1"/>
  <c r="Z5"/>
  <c r="Z6"/>
  <c r="Z7"/>
  <c r="U33" i="5"/>
  <c r="U34"/>
  <c r="AA4" i="1"/>
  <c r="AA5"/>
  <c r="AA6"/>
  <c r="AA7"/>
  <c r="V33" i="5"/>
  <c r="V34"/>
  <c r="AB4" i="1"/>
  <c r="AB5"/>
  <c r="AB6"/>
  <c r="AB7"/>
  <c r="W33" i="5"/>
  <c r="W34"/>
  <c r="I4" i="1"/>
  <c r="I5"/>
  <c r="I6"/>
  <c r="I7"/>
  <c r="D33" i="5"/>
  <c r="D34"/>
  <c r="D36"/>
  <c r="E39"/>
  <c r="F39"/>
  <c r="G39"/>
  <c r="H39"/>
  <c r="I39"/>
  <c r="J39"/>
  <c r="K39"/>
  <c r="L39"/>
  <c r="M39"/>
  <c r="N39"/>
  <c r="O39"/>
  <c r="P39"/>
  <c r="Q39"/>
  <c r="R39"/>
  <c r="S39"/>
  <c r="T39"/>
  <c r="U39"/>
  <c r="V39"/>
  <c r="W39"/>
  <c r="D39"/>
  <c r="G36"/>
  <c r="H36"/>
  <c r="I36"/>
  <c r="J36"/>
  <c r="K36"/>
  <c r="L36"/>
  <c r="M36"/>
  <c r="N36"/>
  <c r="O36"/>
  <c r="P36"/>
  <c r="Q36"/>
  <c r="R36"/>
  <c r="S36"/>
  <c r="T36"/>
  <c r="U36"/>
  <c r="V36"/>
  <c r="W36"/>
  <c r="G37"/>
  <c r="H37"/>
  <c r="I37"/>
  <c r="J37"/>
  <c r="K37"/>
  <c r="L37"/>
  <c r="M37"/>
  <c r="N37"/>
  <c r="O37"/>
  <c r="P37"/>
  <c r="Q37"/>
  <c r="R37"/>
  <c r="S37"/>
  <c r="T37"/>
  <c r="U37"/>
  <c r="V37"/>
  <c r="W37"/>
  <c r="G35"/>
  <c r="H35"/>
  <c r="I35"/>
  <c r="J35"/>
  <c r="K35"/>
  <c r="L35"/>
  <c r="M35"/>
  <c r="N35"/>
  <c r="O35"/>
  <c r="P35"/>
  <c r="Q35"/>
  <c r="R35"/>
  <c r="S35"/>
  <c r="T35"/>
  <c r="U35"/>
  <c r="V35"/>
  <c r="W35"/>
  <c r="E36"/>
  <c r="F36"/>
  <c r="E37"/>
  <c r="F37"/>
  <c r="D37"/>
  <c r="D35"/>
  <c r="F35"/>
  <c r="E35"/>
  <c r="I23" i="1"/>
  <c r="I22"/>
  <c r="I24"/>
  <c r="I114"/>
  <c r="I115"/>
  <c r="J23"/>
  <c r="J22"/>
  <c r="J24"/>
  <c r="J114"/>
  <c r="J115"/>
  <c r="K23"/>
  <c r="K22"/>
  <c r="K24"/>
  <c r="K114"/>
  <c r="K115"/>
  <c r="L23"/>
  <c r="L22"/>
  <c r="L24"/>
  <c r="L114"/>
  <c r="L115"/>
  <c r="M23"/>
  <c r="M22"/>
  <c r="M24"/>
  <c r="M114"/>
  <c r="M115"/>
  <c r="N23"/>
  <c r="N22"/>
  <c r="N24"/>
  <c r="N114"/>
  <c r="N115"/>
  <c r="O23"/>
  <c r="O22"/>
  <c r="O24"/>
  <c r="O114"/>
  <c r="O115"/>
  <c r="P23"/>
  <c r="P22"/>
  <c r="P24"/>
  <c r="P114"/>
  <c r="P115"/>
  <c r="Q23"/>
  <c r="Q22"/>
  <c r="Q24"/>
  <c r="Q114"/>
  <c r="Q115"/>
  <c r="R23"/>
  <c r="R22"/>
  <c r="R24"/>
  <c r="R114"/>
  <c r="R115"/>
  <c r="S23"/>
  <c r="S22"/>
  <c r="S24"/>
  <c r="S114"/>
  <c r="S115"/>
  <c r="T23"/>
  <c r="T22"/>
  <c r="T24"/>
  <c r="T114"/>
  <c r="T115"/>
  <c r="U23"/>
  <c r="U22"/>
  <c r="U24"/>
  <c r="U114"/>
  <c r="U115"/>
  <c r="V23"/>
  <c r="V22"/>
  <c r="V24"/>
  <c r="V114"/>
  <c r="V115"/>
  <c r="W23"/>
  <c r="W22"/>
  <c r="W24"/>
  <c r="W114"/>
  <c r="W115"/>
  <c r="X23"/>
  <c r="X22"/>
  <c r="X24"/>
  <c r="X114"/>
  <c r="X115"/>
  <c r="Y23"/>
  <c r="Y22"/>
  <c r="Y24"/>
  <c r="Y114"/>
  <c r="Y115"/>
  <c r="Z23"/>
  <c r="Z22"/>
  <c r="Z24"/>
  <c r="Z114"/>
  <c r="Z115"/>
  <c r="AA23"/>
  <c r="AA22"/>
  <c r="AA24"/>
  <c r="AA114"/>
  <c r="AA115"/>
  <c r="AB23"/>
  <c r="AB22"/>
  <c r="AB24"/>
  <c r="AB114"/>
  <c r="AB115"/>
  <c r="AC115"/>
  <c r="G67"/>
  <c r="I30"/>
  <c r="G57"/>
  <c r="G58"/>
  <c r="G59"/>
  <c r="G61"/>
  <c r="H57"/>
  <c r="H58"/>
  <c r="H59"/>
  <c r="H61"/>
  <c r="I57"/>
  <c r="I58"/>
  <c r="I59"/>
  <c r="I61"/>
  <c r="J57"/>
  <c r="J58"/>
  <c r="J59"/>
  <c r="J61"/>
  <c r="K57"/>
  <c r="K58"/>
  <c r="K59"/>
  <c r="K61"/>
  <c r="L57"/>
  <c r="L58"/>
  <c r="L59"/>
  <c r="L61"/>
  <c r="M57"/>
  <c r="M58"/>
  <c r="M59"/>
  <c r="M61"/>
  <c r="N57"/>
  <c r="N58"/>
  <c r="O58"/>
  <c r="O59"/>
  <c r="O61"/>
  <c r="P57"/>
  <c r="P58"/>
  <c r="P59"/>
  <c r="P61"/>
  <c r="Q57"/>
  <c r="Q58"/>
  <c r="Q59"/>
  <c r="Q61"/>
  <c r="R57"/>
  <c r="R58"/>
  <c r="R59"/>
  <c r="R61"/>
  <c r="S57"/>
  <c r="S58"/>
  <c r="S59"/>
  <c r="S61"/>
  <c r="T58"/>
  <c r="AD57"/>
  <c r="G48"/>
  <c r="G49"/>
  <c r="G50"/>
  <c r="G53"/>
  <c r="H48"/>
  <c r="H49"/>
  <c r="H50"/>
  <c r="H53"/>
  <c r="I48"/>
  <c r="I49"/>
  <c r="I50"/>
  <c r="I53"/>
  <c r="J48"/>
  <c r="J49"/>
  <c r="J50"/>
  <c r="J53"/>
  <c r="K48"/>
  <c r="K49"/>
  <c r="K50"/>
  <c r="K53"/>
  <c r="L48"/>
  <c r="L49"/>
  <c r="L50"/>
  <c r="L53"/>
  <c r="M48"/>
  <c r="M49"/>
  <c r="M50"/>
  <c r="M53"/>
  <c r="N48"/>
  <c r="N49"/>
  <c r="N50"/>
  <c r="N53"/>
  <c r="O48"/>
  <c r="O49"/>
  <c r="O50"/>
  <c r="O53"/>
  <c r="P48"/>
  <c r="P49"/>
  <c r="P50"/>
  <c r="P53"/>
  <c r="Q48"/>
  <c r="Q49"/>
  <c r="Q50"/>
  <c r="Q53"/>
  <c r="R48"/>
  <c r="R49"/>
  <c r="R50"/>
  <c r="R53"/>
  <c r="S48"/>
  <c r="S49"/>
  <c r="S50"/>
  <c r="S53"/>
  <c r="T48"/>
  <c r="T49"/>
  <c r="T50"/>
  <c r="T53"/>
  <c r="U48"/>
  <c r="U49"/>
  <c r="U50"/>
  <c r="U53"/>
  <c r="V48"/>
  <c r="V49"/>
  <c r="V50"/>
  <c r="V53"/>
  <c r="W48"/>
  <c r="W49"/>
  <c r="W50"/>
  <c r="W53"/>
  <c r="X48"/>
  <c r="X49"/>
  <c r="X50"/>
  <c r="X53"/>
  <c r="Y48"/>
  <c r="Y49"/>
  <c r="Y50"/>
  <c r="Y53"/>
  <c r="Z48"/>
  <c r="Z49"/>
  <c r="Z50"/>
  <c r="Z53"/>
  <c r="AA48"/>
  <c r="AA49"/>
  <c r="AA50"/>
  <c r="AA53"/>
  <c r="AB48"/>
  <c r="AB49"/>
  <c r="AD48"/>
  <c r="G32"/>
  <c r="G33"/>
  <c r="G34"/>
  <c r="G36"/>
  <c r="H32"/>
  <c r="H33"/>
  <c r="H34"/>
  <c r="H36"/>
  <c r="I32"/>
  <c r="I33"/>
  <c r="I34"/>
  <c r="I36"/>
  <c r="J32"/>
  <c r="J33"/>
  <c r="J34"/>
  <c r="J36"/>
  <c r="K32"/>
  <c r="K33"/>
  <c r="K34"/>
  <c r="K36"/>
  <c r="L32"/>
  <c r="L33"/>
  <c r="L34"/>
  <c r="L36"/>
  <c r="M32"/>
  <c r="M33"/>
  <c r="M34"/>
  <c r="M36"/>
  <c r="N32"/>
  <c r="N33"/>
  <c r="N34"/>
  <c r="N36"/>
  <c r="O32"/>
  <c r="O33"/>
  <c r="O34"/>
  <c r="O36"/>
  <c r="P32"/>
  <c r="P33"/>
  <c r="P34"/>
  <c r="P36"/>
  <c r="Q32"/>
  <c r="Q33"/>
  <c r="Q34"/>
  <c r="Q36"/>
  <c r="R32"/>
  <c r="R33"/>
  <c r="R34"/>
  <c r="R36"/>
  <c r="S32"/>
  <c r="S33"/>
  <c r="S34"/>
  <c r="S36"/>
  <c r="T32"/>
  <c r="T33"/>
  <c r="T34"/>
  <c r="T36"/>
  <c r="U32"/>
  <c r="U33"/>
  <c r="U34"/>
  <c r="U36"/>
  <c r="V32"/>
  <c r="V33"/>
  <c r="V34"/>
  <c r="V36"/>
  <c r="W32"/>
  <c r="W33"/>
  <c r="W34"/>
  <c r="W36"/>
  <c r="X32"/>
  <c r="X33"/>
  <c r="X34"/>
  <c r="X36"/>
  <c r="Y32"/>
  <c r="Y33"/>
  <c r="Y34"/>
  <c r="Y36"/>
  <c r="Z33"/>
  <c r="Z34"/>
  <c r="Z36"/>
  <c r="AA32"/>
  <c r="AA33"/>
  <c r="AA34"/>
  <c r="AA36"/>
  <c r="AB32"/>
  <c r="AB33"/>
  <c r="AD32"/>
  <c r="I10"/>
  <c r="G40"/>
  <c r="G44"/>
  <c r="H40"/>
  <c r="I40"/>
  <c r="J38"/>
  <c r="K38"/>
  <c r="L38"/>
  <c r="M38"/>
  <c r="N38"/>
  <c r="O38"/>
  <c r="P38"/>
  <c r="Q38"/>
  <c r="R38"/>
  <c r="S38"/>
  <c r="T38"/>
  <c r="U38"/>
  <c r="V38"/>
  <c r="W38"/>
  <c r="X38"/>
  <c r="Y38"/>
  <c r="Z38"/>
  <c r="AA38"/>
  <c r="AB38"/>
  <c r="I38"/>
  <c r="J55"/>
  <c r="K55"/>
  <c r="L55"/>
  <c r="M55"/>
  <c r="N55"/>
  <c r="O55"/>
  <c r="P55"/>
  <c r="Q55"/>
  <c r="R55"/>
  <c r="S55"/>
  <c r="T55"/>
  <c r="U55"/>
  <c r="V55"/>
  <c r="W55"/>
  <c r="X55"/>
  <c r="Y55"/>
  <c r="Z55"/>
  <c r="AA55"/>
  <c r="AB55"/>
  <c r="I63"/>
  <c r="I55"/>
  <c r="J63"/>
  <c r="K63"/>
  <c r="L63"/>
  <c r="M63"/>
  <c r="N63"/>
  <c r="N59"/>
  <c r="N61"/>
  <c r="O63"/>
  <c r="P63"/>
  <c r="Q63"/>
  <c r="R63"/>
  <c r="S63"/>
  <c r="T63"/>
  <c r="AC60"/>
  <c r="AC35"/>
  <c r="AB20"/>
  <c r="AA20"/>
  <c r="Z20"/>
  <c r="Y20"/>
  <c r="X20"/>
  <c r="W20"/>
  <c r="V20"/>
  <c r="U20"/>
  <c r="T20"/>
  <c r="S20"/>
  <c r="R20"/>
  <c r="Q20"/>
  <c r="P20"/>
  <c r="O20"/>
  <c r="N20"/>
  <c r="M20"/>
  <c r="L20"/>
  <c r="K20"/>
  <c r="J20"/>
  <c r="I20"/>
  <c r="AC52"/>
  <c r="AB30"/>
  <c r="AA30"/>
  <c r="Z30"/>
  <c r="Y30"/>
  <c r="X30"/>
  <c r="W30"/>
  <c r="V30"/>
  <c r="U30"/>
  <c r="T30"/>
  <c r="S30"/>
  <c r="R30"/>
  <c r="Q30"/>
  <c r="P30"/>
  <c r="O30"/>
  <c r="N30"/>
  <c r="M30"/>
  <c r="L30"/>
  <c r="K30"/>
  <c r="J30"/>
  <c r="H176"/>
  <c r="H177"/>
  <c r="H178"/>
  <c r="H179"/>
  <c r="H180"/>
  <c r="H181"/>
  <c r="H182"/>
  <c r="H183"/>
  <c r="H184"/>
  <c r="H185"/>
  <c r="H186"/>
  <c r="H187"/>
  <c r="H188"/>
  <c r="H189"/>
  <c r="H190"/>
  <c r="H191"/>
  <c r="H192"/>
  <c r="H193"/>
  <c r="H194"/>
  <c r="H195"/>
  <c r="I16"/>
  <c r="J16"/>
  <c r="T59"/>
  <c r="T61"/>
  <c r="F177"/>
  <c r="F178"/>
  <c r="F179"/>
  <c r="F180"/>
  <c r="F181"/>
  <c r="F182"/>
  <c r="F183"/>
  <c r="F184"/>
  <c r="F185"/>
  <c r="F186"/>
  <c r="F187"/>
  <c r="F188"/>
  <c r="F189"/>
  <c r="F190"/>
  <c r="F191"/>
  <c r="F192"/>
  <c r="F193"/>
  <c r="F194"/>
  <c r="F195"/>
  <c r="F196"/>
  <c r="F197"/>
  <c r="F198"/>
  <c r="AB50"/>
  <c r="AB53"/>
  <c r="K16"/>
  <c r="L16"/>
  <c r="M16"/>
  <c r="N16"/>
  <c r="O16"/>
  <c r="P16"/>
  <c r="Q16"/>
  <c r="R16"/>
  <c r="S16"/>
  <c r="T16"/>
  <c r="U16"/>
  <c r="V16"/>
  <c r="W16"/>
  <c r="X16"/>
  <c r="Y16"/>
  <c r="Z16"/>
  <c r="AA16"/>
  <c r="AB16"/>
  <c r="A7"/>
  <c r="A8"/>
  <c r="A9"/>
  <c r="A12"/>
  <c r="A13"/>
  <c r="A14"/>
  <c r="A15"/>
  <c r="A16"/>
  <c r="A17"/>
  <c r="A18"/>
  <c r="A21"/>
  <c r="A22"/>
  <c r="A27"/>
  <c r="A28"/>
  <c r="A29"/>
  <c r="A30"/>
  <c r="A31"/>
  <c r="A33"/>
  <c r="A34"/>
  <c r="A35"/>
  <c r="A36"/>
  <c r="A37"/>
  <c r="AB34"/>
  <c r="AB36"/>
  <c r="AC43"/>
  <c r="H44"/>
  <c r="I41"/>
  <c r="I42"/>
  <c r="I44"/>
  <c r="J40"/>
  <c r="J41"/>
  <c r="J46"/>
  <c r="I8"/>
  <c r="I9"/>
  <c r="I11"/>
  <c r="I65"/>
  <c r="J8"/>
  <c r="J9"/>
  <c r="J11"/>
  <c r="J65"/>
  <c r="K8"/>
  <c r="K9"/>
  <c r="K11"/>
  <c r="K65"/>
  <c r="L8"/>
  <c r="L9"/>
  <c r="L11"/>
  <c r="L65"/>
  <c r="M8"/>
  <c r="M9"/>
  <c r="M11"/>
  <c r="M65"/>
  <c r="N8"/>
  <c r="N9"/>
  <c r="N11"/>
  <c r="N65"/>
  <c r="O8"/>
  <c r="O9"/>
  <c r="O11"/>
  <c r="O65"/>
  <c r="P8"/>
  <c r="P9"/>
  <c r="P11"/>
  <c r="P65"/>
  <c r="Q8"/>
  <c r="Q9"/>
  <c r="Q11"/>
  <c r="Q65"/>
  <c r="R8"/>
  <c r="R9"/>
  <c r="R11"/>
  <c r="R65"/>
  <c r="S8"/>
  <c r="S9"/>
  <c r="S11"/>
  <c r="S65"/>
  <c r="T8"/>
  <c r="T9"/>
  <c r="T11"/>
  <c r="T65"/>
  <c r="U8"/>
  <c r="U9"/>
  <c r="U11"/>
  <c r="U65"/>
  <c r="V8"/>
  <c r="V9"/>
  <c r="V11"/>
  <c r="V65"/>
  <c r="W8"/>
  <c r="W9"/>
  <c r="W11"/>
  <c r="W65"/>
  <c r="X8"/>
  <c r="X9"/>
  <c r="X11"/>
  <c r="X65"/>
  <c r="Y8"/>
  <c r="Y9"/>
  <c r="Y11"/>
  <c r="Y65"/>
  <c r="Z8"/>
  <c r="Z9"/>
  <c r="Z11"/>
  <c r="Z65"/>
  <c r="AA8"/>
  <c r="AA9"/>
  <c r="AA11"/>
  <c r="AA65"/>
  <c r="AB8"/>
  <c r="AB9"/>
  <c r="AB11"/>
  <c r="AB65"/>
  <c r="G66"/>
  <c r="K40"/>
  <c r="L40"/>
  <c r="M40"/>
  <c r="N40"/>
  <c r="O40"/>
  <c r="P40"/>
  <c r="Q40"/>
  <c r="R40"/>
  <c r="S40"/>
  <c r="T40"/>
  <c r="U40"/>
  <c r="V40"/>
  <c r="W40"/>
  <c r="X40"/>
  <c r="Y40"/>
  <c r="Z40"/>
  <c r="AA40"/>
  <c r="AB40"/>
  <c r="AC40"/>
  <c r="AD40"/>
  <c r="K41"/>
  <c r="L41"/>
  <c r="M41"/>
  <c r="N41"/>
  <c r="O41"/>
  <c r="P41"/>
  <c r="Q41"/>
  <c r="R41"/>
  <c r="S41"/>
  <c r="T41"/>
  <c r="U41"/>
  <c r="V41"/>
  <c r="W41"/>
  <c r="X41"/>
  <c r="Y41"/>
  <c r="Z41"/>
  <c r="AA41"/>
  <c r="AB41"/>
  <c r="J42"/>
  <c r="K42"/>
  <c r="L42"/>
  <c r="M42"/>
  <c r="N42"/>
  <c r="O42"/>
  <c r="P42"/>
  <c r="Q42"/>
  <c r="R42"/>
  <c r="S42"/>
  <c r="T42"/>
  <c r="U42"/>
  <c r="V42"/>
  <c r="W42"/>
  <c r="X42"/>
  <c r="Y42"/>
  <c r="Z42"/>
  <c r="AA42"/>
  <c r="AB42"/>
  <c r="J44"/>
  <c r="K44"/>
  <c r="L44"/>
  <c r="M44"/>
  <c r="N44"/>
  <c r="O44"/>
  <c r="P44"/>
  <c r="Q44"/>
  <c r="R44"/>
  <c r="S44"/>
  <c r="T44"/>
  <c r="U44"/>
  <c r="V44"/>
  <c r="W44"/>
  <c r="X44"/>
  <c r="Y44"/>
  <c r="Z44"/>
  <c r="AA44"/>
  <c r="AB44"/>
  <c r="K46"/>
  <c r="L46"/>
  <c r="M46"/>
  <c r="N46"/>
  <c r="O46"/>
  <c r="P46"/>
  <c r="Q46"/>
  <c r="R46"/>
  <c r="S46"/>
  <c r="T46"/>
  <c r="U46"/>
  <c r="V46"/>
  <c r="W46"/>
  <c r="X46"/>
  <c r="Y46"/>
  <c r="Z46"/>
  <c r="AA46"/>
  <c r="AB46"/>
</calcChain>
</file>

<file path=xl/comments1.xml><?xml version="1.0" encoding="utf-8"?>
<comments xmlns="http://schemas.openxmlformats.org/spreadsheetml/2006/main">
  <authors>
    <author>Stephanie</author>
  </authors>
  <commentList>
    <comment ref="J6" authorId="0">
      <text>
        <r>
          <rPr>
            <b/>
            <sz val="9"/>
            <color indexed="81"/>
            <rFont val="Tahoma"/>
            <family val="2"/>
          </rPr>
          <t>Stephanie:</t>
        </r>
        <r>
          <rPr>
            <sz val="9"/>
            <color indexed="81"/>
            <rFont val="Tahoma"/>
            <family val="2"/>
          </rPr>
          <t xml:space="preserve">
Do not include signing bonus</t>
        </r>
      </text>
    </comment>
    <comment ref="I10" authorId="0">
      <text>
        <r>
          <rPr>
            <b/>
            <sz val="9"/>
            <color indexed="81"/>
            <rFont val="Tahoma"/>
            <family val="2"/>
          </rPr>
          <t>Stephanie:</t>
        </r>
        <r>
          <rPr>
            <sz val="9"/>
            <color indexed="81"/>
            <rFont val="Tahoma"/>
            <family val="2"/>
          </rPr>
          <t xml:space="preserve">
I am treating savings as a one time influx of cash in T1.</t>
        </r>
      </text>
    </comment>
  </commentList>
</comments>
</file>

<file path=xl/sharedStrings.xml><?xml version="1.0" encoding="utf-8"?>
<sst xmlns="http://schemas.openxmlformats.org/spreadsheetml/2006/main" count="484" uniqueCount="309">
  <si>
    <t>http://en.wikipedia.org/wiki/Tax_bracket#Tax_brackets_in_the_United_States</t>
  </si>
  <si>
    <t>NYU Financial Aid</t>
  </si>
  <si>
    <t>Private loans - each month you have to pay back 90% of the fixed monthly payment</t>
  </si>
  <si>
    <t>Chase Bank</t>
  </si>
  <si>
    <t>We are assuming that all private loans have similar payback requirements that don't offer as much leniency as Federal loans</t>
  </si>
  <si>
    <t>Key Data From Source</t>
  </si>
  <si>
    <t>Derived Assumption</t>
  </si>
  <si>
    <t>Starting Graduate PLUS loan owed</t>
  </si>
  <si>
    <t>New York State tax rates were used.  It was also assumed that no classmate would make under 70K and therefore this model does not incorporate lower tax brackets.</t>
  </si>
  <si>
    <t>Issue</t>
  </si>
  <si>
    <t>Minimum amount that must be paid back on Staffard and Grad Plus loans</t>
  </si>
  <si>
    <t>$50/month</t>
  </si>
  <si>
    <t>Taxes paid</t>
  </si>
  <si>
    <t>Rent Cap</t>
  </si>
  <si>
    <t>Married</t>
  </si>
  <si>
    <t>Eff Year</t>
  </si>
  <si>
    <t>Mortgage Expenditure</t>
  </si>
  <si>
    <t>Possible Rent</t>
  </si>
  <si>
    <t>Final Expenditure</t>
  </si>
  <si>
    <t>If No, Skip to Step 9</t>
  </si>
  <si>
    <t>Do you want to buy a piece of property in the next 30 years</t>
  </si>
  <si>
    <t>Drop Down Menu cells</t>
  </si>
  <si>
    <t>Fixed-ARM spread</t>
  </si>
  <si>
    <t>Savings for downpayment</t>
  </si>
  <si>
    <t>Private loan amount owed</t>
  </si>
  <si>
    <t>Transportation</t>
  </si>
  <si>
    <t>What is the approximate growth rate of your additional revenue stream?</t>
  </si>
  <si>
    <t>Single</t>
  </si>
  <si>
    <t>How much in Stafford unsubsidized FAFSA loans did you take out for MBA Year 1?</t>
  </si>
  <si>
    <t>How much in Stafford subsidized loans did you take out for MBA Year 1?</t>
  </si>
  <si>
    <t>How much in unsubsidized Stafford loans did you take out for MBA Year 2?</t>
  </si>
  <si>
    <t>How much in subsidized Stafford loans did you take out for MBA Year 2?</t>
  </si>
  <si>
    <t>3-5 years</t>
  </si>
  <si>
    <t>2-3 years</t>
  </si>
  <si>
    <t>How much do you expect your rent to increase each year?</t>
  </si>
  <si>
    <t>What percent of your gross salary do you plan to contribute to contribute to an IRA or 401(k) per year?</t>
  </si>
  <si>
    <t>What percent of your retirement contribution does your employer match?</t>
  </si>
  <si>
    <t>When you leave your first job….</t>
  </si>
  <si>
    <t>What will your starting salary be next year?</t>
  </si>
  <si>
    <t>What do you expect your salary to be?</t>
  </si>
  <si>
    <t>Do you want to have children?</t>
  </si>
  <si>
    <t>If so, how many?</t>
  </si>
  <si>
    <t>Children</t>
  </si>
  <si>
    <t>Property</t>
  </si>
  <si>
    <t>Retirement</t>
  </si>
  <si>
    <t>Big Life Costs</t>
  </si>
  <si>
    <t>Utilities</t>
  </si>
  <si>
    <t>Inflation</t>
  </si>
  <si>
    <t>Debt</t>
  </si>
  <si>
    <t>Are you married?</t>
  </si>
  <si>
    <t>How many children do you have right now</t>
  </si>
  <si>
    <t>If you're not, but you expect to one day, about how many years after graduation do you hope to marry?</t>
  </si>
  <si>
    <t>The 2005/2006 National Salary Budget Survey; http://humanresources.about.com/od/salaryandbenefits/a/salary_savvy.htm</t>
  </si>
  <si>
    <t>MBA Year 1</t>
  </si>
  <si>
    <t>MBA Year 2</t>
  </si>
  <si>
    <t>How much private debt did you take out for MBA Year 1</t>
  </si>
  <si>
    <t>MBA1</t>
  </si>
  <si>
    <t>MBA2</t>
  </si>
  <si>
    <t>Total amount owed</t>
  </si>
  <si>
    <t>Leftover</t>
  </si>
  <si>
    <t>Interest due</t>
  </si>
  <si>
    <t>Starting Unsubsidized FAFSA owed</t>
  </si>
  <si>
    <t>Starting Subsidized FAFSA owed</t>
  </si>
  <si>
    <t>How much to save for retirement</t>
  </si>
  <si>
    <t>End Cash Flow</t>
  </si>
  <si>
    <t>Present Value</t>
  </si>
  <si>
    <t>maximize</t>
  </si>
  <si>
    <t>How much to spend for property</t>
  </si>
  <si>
    <t>Other Costs</t>
  </si>
  <si>
    <t>Retirement saved from Salary</t>
  </si>
  <si>
    <t>Employer Match</t>
  </si>
  <si>
    <t>&lt;=</t>
  </si>
  <si>
    <t>contraint (401(k)/IRA limits)</t>
  </si>
  <si>
    <t>Salary</t>
    <phoneticPr fontId="2" type="noConversion"/>
  </si>
  <si>
    <t>Taxable Income</t>
    <phoneticPr fontId="2" type="noConversion"/>
  </si>
  <si>
    <t>Year</t>
    <phoneticPr fontId="2" type="noConversion"/>
  </si>
  <si>
    <t>How much to spend on children</t>
    <phoneticPr fontId="2" type="noConversion"/>
  </si>
  <si>
    <t>Child 1</t>
    <phoneticPr fontId="2" type="noConversion"/>
  </si>
  <si>
    <t>Child 2</t>
    <phoneticPr fontId="2" type="noConversion"/>
  </si>
  <si>
    <t>Child 3</t>
    <phoneticPr fontId="2" type="noConversion"/>
  </si>
  <si>
    <t>Child 4</t>
    <phoneticPr fontId="2" type="noConversion"/>
  </si>
  <si>
    <t>Child 5</t>
    <phoneticPr fontId="2" type="noConversion"/>
  </si>
  <si>
    <t>Total Children</t>
    <phoneticPr fontId="2" type="noConversion"/>
  </si>
  <si>
    <t>Groceries &amp; household goods</t>
  </si>
  <si>
    <t>Entertainment</t>
  </si>
  <si>
    <t>How much do you spend each YEAR on…..</t>
  </si>
  <si>
    <t>Clothes, electronics, books and other durable goods</t>
  </si>
  <si>
    <t>Vacation</t>
  </si>
  <si>
    <t>What is the interest rate on your private debt?</t>
  </si>
  <si>
    <t>If Yes, how many years after starting work do you wish to buy?</t>
  </si>
  <si>
    <t>Amount in Current 401(k)</t>
  </si>
  <si>
    <t>Amount in Current ROTH IRA</t>
  </si>
  <si>
    <t>Time to Retirement</t>
  </si>
  <si>
    <t>Growth Rate</t>
  </si>
  <si>
    <t>Roth IRA</t>
  </si>
  <si>
    <t>Maximum Contribution</t>
  </si>
  <si>
    <t>Limits (on modified adjusted gross income)</t>
  </si>
  <si>
    <t>How much do you currently spend each MONTH on…..</t>
  </si>
  <si>
    <t xml:space="preserve">Healthcare costs </t>
  </si>
  <si>
    <t>Interest rate on Stafford loans</t>
  </si>
  <si>
    <t xml:space="preserve">Married Filing Separately </t>
  </si>
  <si>
    <t>Head of Household</t>
  </si>
  <si>
    <t>How much do you plan to contribute to contribute to an IRA or 401(k) per year? (percentage of salary)</t>
  </si>
  <si>
    <t>Starting Salary</t>
  </si>
  <si>
    <t>Yearly Contribution to 401(k)/IRA (percent of salary)</t>
  </si>
  <si>
    <t>Future Value of  a Growing Annuity</t>
  </si>
  <si>
    <t xml:space="preserve">Interest rate on Graduate Loan Plus </t>
  </si>
  <si>
    <t>In 2010 business school jobs were not included in the top 20 list for salary growth.  The lowest rate was 2.9%, implying the bschool jobs are below that</t>
  </si>
  <si>
    <t>In 2008, the fastest growth rate was 7.4% for business operations specialist, which could be an MBA job. No other MBA job made the list</t>
  </si>
  <si>
    <t>Based on this data, it was assumed that MBA salaries would have an average growth rate of 4%</t>
  </si>
  <si>
    <t>Based off standard deductions for 2009</t>
  </si>
  <si>
    <t>New York collects state income taxes using a progressive, five-bracket system.</t>
  </si>
  <si>
    <t>http://www.bankrate.com/brm/itax/edit/state/profiles/state_tax_NY.asp</t>
  </si>
  <si>
    <t>New York City Taxes</t>
  </si>
  <si>
    <t>1706 plus plus 3.648% for the exccess over 50,000</t>
  </si>
  <si>
    <t>For salaries over $50k, single or married filing seperately</t>
  </si>
  <si>
    <t>For salaries over $90k, married</t>
  </si>
  <si>
    <t>3,071 plus 3.648% for the excess over 90,000</t>
  </si>
  <si>
    <t>Date</t>
  </si>
  <si>
    <t>Open</t>
  </si>
  <si>
    <t>High</t>
  </si>
  <si>
    <t>Low</t>
  </si>
  <si>
    <t>Close</t>
  </si>
  <si>
    <t>Avg Vol</t>
  </si>
  <si>
    <t>Adj Close*</t>
  </si>
  <si>
    <t>How much in Graduate Plus loans did you take out for MBA Year 1?</t>
  </si>
  <si>
    <t>How much private debt did you take out for MBA Year 2</t>
  </si>
  <si>
    <t>How much in Graduate Plus loans did you take out for MBA Year 2?</t>
  </si>
  <si>
    <t>If you have any additional revenue streams, enter the annual amount</t>
  </si>
  <si>
    <t>http://www.inflationdata.com/inflation/inflation_rate/historicalinflation.aspx</t>
  </si>
  <si>
    <t>Source</t>
  </si>
  <si>
    <t>Under what designation do you file your taxes?</t>
  </si>
  <si>
    <t>Optimal Debt Repayment Plan</t>
  </si>
  <si>
    <t>Please answer each of the questions below</t>
  </si>
  <si>
    <t>How much savings, if any, will you have when you start work?</t>
  </si>
  <si>
    <t>What do you expect your annual bonus to be?</t>
  </si>
  <si>
    <t>What is your signing bonus?</t>
  </si>
  <si>
    <t>How many years do you expect to keep this job?</t>
  </si>
  <si>
    <t>Your First Job After Stern</t>
  </si>
  <si>
    <t xml:space="preserve">Calculated through CrystalBall </t>
  </si>
  <si>
    <t>ARM rate ( floating  above T-bill)\</t>
  </si>
  <si>
    <t>Type of Mortgage</t>
  </si>
  <si>
    <t>Yearly Expenditure</t>
  </si>
  <si>
    <t>Fixed</t>
  </si>
  <si>
    <t>Mortgage Type</t>
  </si>
  <si>
    <t>??</t>
  </si>
  <si>
    <t>No</t>
  </si>
  <si>
    <t>15 Year Fixed Rate</t>
  </si>
  <si>
    <t>30 Year Fixed Rate</t>
  </si>
  <si>
    <t>5/1 ARM Flexible Rate</t>
  </si>
  <si>
    <t>Other Revenue</t>
  </si>
  <si>
    <t>MODEL</t>
  </si>
  <si>
    <t>What amount, if any, do you expect for your year-end bonuses?</t>
  </si>
  <si>
    <t>REVENUE</t>
  </si>
  <si>
    <t>Salary and bonus growth rate used</t>
  </si>
  <si>
    <t>How many years will this additional revenue stream last?</t>
  </si>
  <si>
    <t>Addl Revenue + Growth</t>
  </si>
  <si>
    <t>Savings</t>
  </si>
  <si>
    <t>Taxes</t>
  </si>
  <si>
    <t>Assumption: the Federal 10% and 15% bracet can be ignored because all of our classmates will make over 45K.</t>
  </si>
  <si>
    <t>The 6.85% State rate can be used for everyone because the minimum salary is 20K</t>
  </si>
  <si>
    <t>TOTAL REVENUE</t>
  </si>
  <si>
    <t>Salary growth rate for managers in some professional / technical fields was 4.9 in 2006.</t>
  </si>
  <si>
    <t>http://www.top-online-colleges.com/articles/fastest-growing-salaries-us-2010</t>
  </si>
  <si>
    <t>Salary growth rate used</t>
  </si>
  <si>
    <t>http://www.careerbuilder.com/Article/CB-795-Job-Search-Strategies-America%E2%80%99s-20-Fastest-Growing-Salaries/</t>
  </si>
  <si>
    <t>How much money is in each account?</t>
  </si>
  <si>
    <t>What is the mix of stocks and bonds?</t>
  </si>
  <si>
    <t>What percent does your employer match?</t>
  </si>
  <si>
    <t xml:space="preserve">    Married filing separately (if the couple lived together for any part of the year): $0 (to qualify for a full contribution); $0–$10,000 (to be eligible for a partial contribution).</t>
  </si>
  <si>
    <t xml:space="preserve">    Single filers: Up to $105,000 (to qualify for a full contribution); $105,000–$120,000 (to be eligible for a partial contribution)</t>
  </si>
  <si>
    <t xml:space="preserve">    Joint filers: Up to $167,000 (to qualify for a full contribution); $167,000–$177,000 (to be eligible for a partial contribution)</t>
  </si>
  <si>
    <t>Contributions are post-tax</t>
  </si>
  <si>
    <t>401(k)</t>
  </si>
  <si>
    <t>Contributions are pre-tax</t>
  </si>
  <si>
    <t>Distributions are not taxable</t>
  </si>
  <si>
    <t>You can't contribute more than your annual taxable income</t>
  </si>
  <si>
    <t>http://en.wikipedia.org/wiki/401%28k%29_IRA_matrix</t>
  </si>
  <si>
    <t>Traditional IRA</t>
  </si>
  <si>
    <t>Roth 401(k)</t>
  </si>
  <si>
    <t xml:space="preserve">Single </t>
  </si>
  <si>
    <t xml:space="preserve">Married Filing Jointly or Qualified Widow(er) </t>
  </si>
  <si>
    <t>percent of IRA in bonds</t>
  </si>
  <si>
    <t>percent of IRA in stocks</t>
  </si>
  <si>
    <t>percent of 401(k) in stocks</t>
  </si>
  <si>
    <t>percent of 401(k) in bonds</t>
  </si>
  <si>
    <t>percent of Roth IRA in stocks</t>
  </si>
  <si>
    <t>percent of Roth IRA in bonds</t>
  </si>
  <si>
    <t>percent of Roth 401(k) in stocks</t>
  </si>
  <si>
    <t>percent of Roth 401(k) in bonds</t>
  </si>
  <si>
    <t>Contributions</t>
  </si>
  <si>
    <t>Aswath Damodaran's Data</t>
  </si>
  <si>
    <t>Which of the following accounts do you have? IRA, Roth IRA, 401(k), Roth 401(k), other</t>
  </si>
  <si>
    <t>Employer Match (percentage of match)</t>
  </si>
  <si>
    <t>Amount of Salary Growth</t>
  </si>
  <si>
    <t>Child 2</t>
    <phoneticPr fontId="2" type="noConversion"/>
  </si>
  <si>
    <t>Child 3</t>
    <phoneticPr fontId="2" type="noConversion"/>
  </si>
  <si>
    <t>A combination (2nd after 1-2, 3rd after 3-4)</t>
    <phoneticPr fontId="2" type="noConversion"/>
  </si>
  <si>
    <t>Up 22% + inflation in past 50 years so if in 2015</t>
    <phoneticPr fontId="2" type="noConversion"/>
  </si>
  <si>
    <t>13-15 years</t>
    <phoneticPr fontId="2" type="noConversion"/>
  </si>
  <si>
    <t>16+ years</t>
    <phoneticPr fontId="2" type="noConversion"/>
  </si>
  <si>
    <t>* Expenditures on Children by Families, 2009, www.cnpp.usda.gov/Publications/CRC/crc2009.pdf</t>
    <phoneticPr fontId="2" type="noConversion"/>
  </si>
  <si>
    <t>* Belkin, Lisa. "The Cost of Raising a Child," New York Times.  06/25/2010</t>
    <phoneticPr fontId="2" type="noConversion"/>
  </si>
  <si>
    <t>(Highest in urban NE, urban W, urban MW, urban South, rural)</t>
    <phoneticPr fontId="2" type="noConversion"/>
  </si>
  <si>
    <t>A combination (2nd after 1-2, 3rd after 3-4)</t>
    <phoneticPr fontId="2" type="noConversion"/>
  </si>
  <si>
    <t>0-1 years</t>
    <phoneticPr fontId="2" type="noConversion"/>
  </si>
  <si>
    <t>1-2 years</t>
    <phoneticPr fontId="2" type="noConversion"/>
  </si>
  <si>
    <t>3-5 years</t>
    <phoneticPr fontId="2" type="noConversion"/>
  </si>
  <si>
    <t>6-8 years</t>
    <phoneticPr fontId="2" type="noConversion"/>
  </si>
  <si>
    <t>9-12 years</t>
    <phoneticPr fontId="2" type="noConversion"/>
  </si>
  <si>
    <t>13-15 years</t>
    <phoneticPr fontId="2" type="noConversion"/>
  </si>
  <si>
    <t>Total Bonuses</t>
  </si>
  <si>
    <t>Total Taxable Compensation</t>
  </si>
  <si>
    <t>Base Salary + Growth</t>
  </si>
  <si>
    <t>Compensation after tax</t>
  </si>
  <si>
    <t>What is the cost of the property you want to buy</t>
  </si>
  <si>
    <t xml:space="preserve">What is the Percentage downpayment you plan on making </t>
  </si>
  <si>
    <t>What rent do you expect to pay per month prior to buying</t>
  </si>
  <si>
    <t>ARM Margin</t>
  </si>
  <si>
    <t>Current 30-Year Fixed Rate</t>
  </si>
  <si>
    <t>Current 15-Year Fixed Rate</t>
  </si>
  <si>
    <t>1 Year Treasury Bill Rate</t>
  </si>
  <si>
    <t>1 Year Treasury Bill Rate Descriptive Statistics</t>
  </si>
  <si>
    <t>Mean</t>
  </si>
  <si>
    <t>Standard Error</t>
  </si>
  <si>
    <t>Median</t>
  </si>
  <si>
    <t xml:space="preserve"> </t>
  </si>
  <si>
    <t>Loan Duration</t>
  </si>
  <si>
    <t>Year</t>
  </si>
  <si>
    <t>Rate</t>
  </si>
  <si>
    <t>Loan Bal</t>
  </si>
  <si>
    <t>Int Exp</t>
  </si>
  <si>
    <t>Payment</t>
  </si>
  <si>
    <t>Princ Red</t>
  </si>
  <si>
    <t>Add bond return</t>
  </si>
  <si>
    <t xml:space="preserve">Goto Damodaran's website and get  historical Rm </t>
  </si>
  <si>
    <t>Yes</t>
  </si>
  <si>
    <t xml:space="preserve">What type of Mortgage do you expect to pay </t>
  </si>
  <si>
    <t>5 /1  ARM Teaser Rate</t>
  </si>
  <si>
    <t>Historical T-Bill Rates</t>
  </si>
  <si>
    <t>Future T-Bill rates</t>
  </si>
  <si>
    <t>Yr</t>
  </si>
  <si>
    <t>16+ years</t>
    <phoneticPr fontId="2" type="noConversion"/>
  </si>
  <si>
    <t>How many years after starting work will you have your first child?</t>
    <phoneticPr fontId="2" type="noConversion"/>
  </si>
  <si>
    <t>How spaced out would you like your children?</t>
    <phoneticPr fontId="2" type="noConversion"/>
  </si>
  <si>
    <t>Yes</t>
    <phoneticPr fontId="2" type="noConversion"/>
  </si>
  <si>
    <t>No</t>
    <phoneticPr fontId="2" type="noConversion"/>
  </si>
  <si>
    <t>Cost of Raising a Child</t>
    <phoneticPr fontId="2" type="noConversion"/>
  </si>
  <si>
    <t>Inflation</t>
    <phoneticPr fontId="2" type="noConversion"/>
  </si>
  <si>
    <t>avg. over prev. 20 yrs.</t>
    <phoneticPr fontId="2" type="noConversion"/>
  </si>
  <si>
    <t>Married couple - 7.11% higher than single</t>
    <phoneticPr fontId="2" type="noConversion"/>
  </si>
  <si>
    <t>Cost for additional children (after first)</t>
    <phoneticPr fontId="2" type="noConversion"/>
  </si>
  <si>
    <t>Total cost of children</t>
    <phoneticPr fontId="2" type="noConversion"/>
  </si>
  <si>
    <t>One</t>
    <phoneticPr fontId="2" type="noConversion"/>
  </si>
  <si>
    <t>Two</t>
    <phoneticPr fontId="2" type="noConversion"/>
  </si>
  <si>
    <t>Three+</t>
    <phoneticPr fontId="2" type="noConversion"/>
  </si>
  <si>
    <t>25% more - one</t>
    <phoneticPr fontId="2" type="noConversion"/>
  </si>
  <si>
    <t>22% less - three +</t>
    <phoneticPr fontId="2" type="noConversion"/>
  </si>
  <si>
    <t>Cost of child #1</t>
    <phoneticPr fontId="2" type="noConversion"/>
  </si>
  <si>
    <t>Age spacing of children</t>
    <phoneticPr fontId="2" type="noConversion"/>
  </si>
  <si>
    <t>Cost of child #2</t>
  </si>
  <si>
    <t>Cost of child #3</t>
  </si>
  <si>
    <t>2-3 years</t>
    <phoneticPr fontId="2" type="noConversion"/>
  </si>
  <si>
    <t>Cost of child #4</t>
    <phoneticPr fontId="2" type="noConversion"/>
  </si>
  <si>
    <t>Cost of child #5</t>
    <phoneticPr fontId="2" type="noConversion"/>
  </si>
  <si>
    <t>5-7 years</t>
    <phoneticPr fontId="2" type="noConversion"/>
  </si>
  <si>
    <t>A combination (2nd after 1-2, 3rd after 2-3)</t>
    <phoneticPr fontId="2" type="noConversion"/>
  </si>
  <si>
    <t>Cost to age 18</t>
    <phoneticPr fontId="2" type="noConversion"/>
  </si>
  <si>
    <t>Child 1</t>
    <phoneticPr fontId="2" type="noConversion"/>
  </si>
  <si>
    <t>For married persons filing joint returns, the rates remain the same but the income brackets are doubled. Since this model does not include spouse salary, the Single brackets therefore apply throughout</t>
  </si>
  <si>
    <t>State Marginal Tax Rate</t>
  </si>
  <si>
    <t>Federal Marginal Tax Rate</t>
  </si>
  <si>
    <t>INPUTS</t>
  </si>
  <si>
    <t>Years after born</t>
    <phoneticPr fontId="2" type="noConversion"/>
  </si>
  <si>
    <t>Years til children</t>
    <phoneticPr fontId="2" type="noConversion"/>
  </si>
  <si>
    <t>Taxes paid</t>
    <phoneticPr fontId="2" type="noConversion"/>
  </si>
  <si>
    <t>State Taxes</t>
    <phoneticPr fontId="2" type="noConversion"/>
  </si>
  <si>
    <t>DECISIONS</t>
  </si>
  <si>
    <t>How much to spend on living expenses</t>
  </si>
  <si>
    <t>&gt;=</t>
  </si>
  <si>
    <t>constraint</t>
  </si>
  <si>
    <t>How much to spend on children</t>
  </si>
  <si>
    <t>How much debt to pay back</t>
  </si>
  <si>
    <t>Child care numbers</t>
    <phoneticPr fontId="2" type="noConversion"/>
  </si>
  <si>
    <t>Age spacing of children</t>
    <phoneticPr fontId="2" type="noConversion"/>
  </si>
  <si>
    <t>1-2 years</t>
    <phoneticPr fontId="2" type="noConversion"/>
  </si>
  <si>
    <t>2-3 years</t>
    <phoneticPr fontId="2" type="noConversion"/>
  </si>
  <si>
    <t>3-5 years</t>
    <phoneticPr fontId="2" type="noConversion"/>
  </si>
  <si>
    <t>5-7 years</t>
    <phoneticPr fontId="2" type="noConversion"/>
  </si>
  <si>
    <t>A combination (2nd after 1-2, 3rd after 2-3)</t>
    <phoneticPr fontId="2" type="noConversion"/>
  </si>
  <si>
    <t>Retirement Inputs</t>
  </si>
  <si>
    <t>Current Portfolio</t>
  </si>
  <si>
    <t>PV</t>
  </si>
  <si>
    <t>FV</t>
  </si>
  <si>
    <t>Value</t>
  </si>
  <si>
    <t>IRA</t>
  </si>
  <si>
    <t>stock historical growth rate</t>
  </si>
  <si>
    <t>bond growth rate</t>
  </si>
  <si>
    <t>time</t>
  </si>
  <si>
    <t>How old are you?</t>
  </si>
  <si>
    <t>At what age do you expect to retire</t>
  </si>
  <si>
    <t>Geometric Average</t>
  </si>
  <si>
    <t>1928-2010</t>
  </si>
  <si>
    <t>1961-2010</t>
  </si>
  <si>
    <t>2001-2010</t>
  </si>
  <si>
    <t>Stocks</t>
  </si>
  <si>
    <t>T.Bills</t>
  </si>
  <si>
    <t>T.Bonds</t>
  </si>
  <si>
    <t>Retirement after 20 years</t>
  </si>
</sst>
</file>

<file path=xl/styles.xml><?xml version="1.0" encoding="utf-8"?>
<styleSheet xmlns="http://schemas.openxmlformats.org/spreadsheetml/2006/main">
  <numFmts count="8">
    <numFmt numFmtId="6" formatCode="&quot;$&quot;#,##0_);[Red]\(&quot;$&quot;#,##0\)"/>
    <numFmt numFmtId="8" formatCode="&quot;$&quot;#,##0.00_);[Red]\(&quot;$&quot;#,##0.00\)"/>
    <numFmt numFmtId="44" formatCode="_(&quot;$&quot;* #,##0.00_);_(&quot;$&quot;* \(#,##0.00\);_(&quot;$&quot;* &quot;-&quot;??_);_(@_)"/>
    <numFmt numFmtId="43" formatCode="_(* #,##0.00_);_(* \(#,##0.00\);_(* &quot;-&quot;??_);_(@_)"/>
    <numFmt numFmtId="164" formatCode="0.0"/>
    <numFmt numFmtId="165" formatCode="&quot;$&quot;#,##0"/>
    <numFmt numFmtId="166" formatCode="_(* #,##0_);_(* \(#,##0\);_(* &quot;-&quot;??_);_(@_)"/>
    <numFmt numFmtId="167" formatCode="&quot;$&quot;#,##0.00"/>
  </numFmts>
  <fonts count="24">
    <font>
      <sz val="11"/>
      <color theme="1"/>
      <name val="Calibri"/>
      <family val="2"/>
      <scheme val="minor"/>
    </font>
    <font>
      <u/>
      <sz val="11"/>
      <color indexed="12"/>
      <name val="Calibri"/>
      <family val="2"/>
    </font>
    <font>
      <sz val="8"/>
      <name val="Verdana"/>
      <family val="2"/>
    </font>
    <font>
      <b/>
      <sz val="11"/>
      <color indexed="8"/>
      <name val="Calibri"/>
      <family val="2"/>
    </font>
    <font>
      <sz val="10"/>
      <name val="Arial"/>
      <family val="2"/>
    </font>
    <font>
      <b/>
      <sz val="10"/>
      <color indexed="8"/>
      <name val="Arial"/>
      <family val="2"/>
    </font>
    <font>
      <b/>
      <sz val="10"/>
      <name val="Arial"/>
      <family val="2"/>
    </font>
    <font>
      <sz val="10"/>
      <color indexed="8"/>
      <name val="Arial"/>
      <family val="2"/>
    </font>
    <font>
      <sz val="9"/>
      <color indexed="81"/>
      <name val="Tahoma"/>
      <family val="2"/>
    </font>
    <font>
      <b/>
      <sz val="9"/>
      <color indexed="81"/>
      <name val="Tahoma"/>
      <family val="2"/>
    </font>
    <font>
      <i/>
      <sz val="12"/>
      <name val="Times"/>
      <family val="1"/>
    </font>
    <font>
      <sz val="11"/>
      <color theme="1"/>
      <name val="Calibri"/>
      <family val="2"/>
      <scheme val="minor"/>
    </font>
    <font>
      <b/>
      <sz val="11"/>
      <color theme="1"/>
      <name val="Calibri"/>
      <family val="2"/>
      <scheme val="minor"/>
    </font>
    <font>
      <sz val="11"/>
      <color theme="7" tint="-0.499984740745262"/>
      <name val="Calibri"/>
      <family val="2"/>
      <scheme val="minor"/>
    </font>
    <font>
      <b/>
      <sz val="11"/>
      <color theme="7" tint="-0.499984740745262"/>
      <name val="Calibri"/>
      <family val="2"/>
      <scheme val="minor"/>
    </font>
    <font>
      <b/>
      <sz val="14"/>
      <color theme="7" tint="-0.499984740745262"/>
      <name val="Calibri"/>
      <family val="2"/>
      <scheme val="minor"/>
    </font>
    <font>
      <b/>
      <sz val="20"/>
      <color theme="7" tint="-0.499984740745262"/>
      <name val="Calibri"/>
      <family val="2"/>
      <scheme val="minor"/>
    </font>
    <font>
      <b/>
      <i/>
      <sz val="11"/>
      <color theme="1"/>
      <name val="Calibri"/>
      <family val="2"/>
      <scheme val="minor"/>
    </font>
    <font>
      <sz val="11"/>
      <color theme="7" tint="-0.249977111117893"/>
      <name val="Calibri"/>
      <family val="2"/>
      <scheme val="minor"/>
    </font>
    <font>
      <i/>
      <sz val="11"/>
      <color theme="1"/>
      <name val="Calibri"/>
      <family val="2"/>
      <scheme val="minor"/>
    </font>
    <font>
      <i/>
      <u/>
      <sz val="11"/>
      <color theme="1"/>
      <name val="Calibri"/>
      <family val="2"/>
      <scheme val="minor"/>
    </font>
    <font>
      <b/>
      <i/>
      <u/>
      <sz val="11"/>
      <color theme="1"/>
      <name val="Calibri"/>
      <family val="2"/>
      <scheme val="minor"/>
    </font>
    <font>
      <b/>
      <u/>
      <sz val="11"/>
      <color theme="1"/>
      <name val="Calibri"/>
      <family val="2"/>
      <scheme val="minor"/>
    </font>
    <font>
      <sz val="14"/>
      <color theme="7" tint="-0.499984740745262"/>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bgColor indexed="9"/>
      </patternFill>
    </fill>
    <fill>
      <patternFill patternType="solid">
        <fgColor theme="0"/>
        <bgColor indexed="64"/>
      </patternFill>
    </fill>
    <fill>
      <patternFill patternType="solid">
        <fgColor theme="0" tint="-0.14999847407452621"/>
        <bgColor indexed="64"/>
      </patternFill>
    </fill>
  </fills>
  <borders count="51">
    <border>
      <left/>
      <right/>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ck">
        <color theme="3" tint="0.39994506668294322"/>
      </left>
      <right style="thin">
        <color indexed="64"/>
      </right>
      <top style="thick">
        <color theme="3" tint="0.39994506668294322"/>
      </top>
      <bottom style="thick">
        <color theme="3" tint="0.39994506668294322"/>
      </bottom>
      <diagonal/>
    </border>
    <border>
      <left style="thin">
        <color indexed="64"/>
      </left>
      <right style="thin">
        <color indexed="64"/>
      </right>
      <top style="thick">
        <color theme="3" tint="0.39994506668294322"/>
      </top>
      <bottom style="thick">
        <color theme="3" tint="0.39994506668294322"/>
      </bottom>
      <diagonal/>
    </border>
    <border>
      <left style="thin">
        <color indexed="64"/>
      </left>
      <right style="thick">
        <color theme="3" tint="0.39994506668294322"/>
      </right>
      <top style="thick">
        <color theme="3" tint="0.39994506668294322"/>
      </top>
      <bottom style="thick">
        <color theme="3" tint="0.39994506668294322"/>
      </bottom>
      <diagonal/>
    </border>
    <border>
      <left style="thick">
        <color theme="3" tint="0.39994506668294322"/>
      </left>
      <right/>
      <top style="thick">
        <color theme="3" tint="0.39994506668294322"/>
      </top>
      <bottom style="thick">
        <color theme="3" tint="0.39994506668294322"/>
      </bottom>
      <diagonal/>
    </border>
    <border>
      <left style="thin">
        <color indexed="64"/>
      </left>
      <right style="thin">
        <color indexed="64"/>
      </right>
      <top style="thin">
        <color indexed="64"/>
      </top>
      <bottom style="medium">
        <color indexed="64"/>
      </bottom>
      <diagonal/>
    </border>
    <border>
      <left style="thick">
        <color rgb="FFFF0000"/>
      </left>
      <right style="thick">
        <color rgb="FFFF0000"/>
      </right>
      <top style="thick">
        <color rgb="FFFF0000"/>
      </top>
      <bottom style="thick">
        <color rgb="FFFF0000"/>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ck">
        <color theme="3" tint="0.39994506668294322"/>
      </left>
      <right style="thin">
        <color theme="1"/>
      </right>
      <top style="thick">
        <color theme="3" tint="0.39994506668294322"/>
      </top>
      <bottom style="thick">
        <color theme="3" tint="0.39994506668294322"/>
      </bottom>
      <diagonal/>
    </border>
    <border>
      <left style="thin">
        <color indexed="64"/>
      </left>
      <right/>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ck">
        <color theme="3" tint="0.39994506668294322"/>
      </top>
      <bottom style="thick">
        <color theme="3" tint="0.39994506668294322"/>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7">
    <xf numFmtId="0" fontId="0" fillId="0" borderId="0"/>
    <xf numFmtId="43" fontId="11" fillId="0" borderId="0" applyFont="0" applyFill="0" applyBorder="0" applyAlignment="0" applyProtection="0"/>
    <xf numFmtId="44" fontId="11" fillId="0" borderId="0" applyFont="0" applyFill="0" applyBorder="0" applyAlignment="0" applyProtection="0"/>
    <xf numFmtId="0" fontId="1" fillId="0" borderId="0" applyNumberFormat="0" applyFill="0" applyBorder="0" applyAlignment="0" applyProtection="0">
      <alignment vertical="top"/>
      <protection locked="0"/>
    </xf>
    <xf numFmtId="0" fontId="4" fillId="0" borderId="0"/>
    <xf numFmtId="0" fontId="4" fillId="0" borderId="0"/>
    <xf numFmtId="9" fontId="11" fillId="0" borderId="0" applyFont="0" applyFill="0" applyBorder="0" applyAlignment="0" applyProtection="0"/>
  </cellStyleXfs>
  <cellXfs count="220">
    <xf numFmtId="0" fontId="0" fillId="0" borderId="0" xfId="0"/>
    <xf numFmtId="0" fontId="13" fillId="0" borderId="0" xfId="0" applyFont="1"/>
    <xf numFmtId="0" fontId="14" fillId="0" borderId="0" xfId="0" applyFont="1"/>
    <xf numFmtId="0" fontId="15" fillId="0" borderId="0" xfId="0" applyFont="1"/>
    <xf numFmtId="0" fontId="12" fillId="0" borderId="0" xfId="0" applyFont="1"/>
    <xf numFmtId="10" fontId="0" fillId="0" borderId="0" xfId="0" applyNumberFormat="1"/>
    <xf numFmtId="0" fontId="3" fillId="0" borderId="0" xfId="0" applyFont="1"/>
    <xf numFmtId="6" fontId="0" fillId="0" borderId="0" xfId="0" applyNumberFormat="1"/>
    <xf numFmtId="9" fontId="0" fillId="0" borderId="0" xfId="0" applyNumberFormat="1"/>
    <xf numFmtId="3" fontId="0" fillId="0" borderId="0" xfId="0" applyNumberFormat="1"/>
    <xf numFmtId="15" fontId="0" fillId="0" borderId="0" xfId="0" applyNumberFormat="1"/>
    <xf numFmtId="4" fontId="0" fillId="0" borderId="0" xfId="0" applyNumberFormat="1"/>
    <xf numFmtId="10" fontId="0" fillId="0" borderId="0" xfId="0" applyNumberFormat="1" applyBorder="1"/>
    <xf numFmtId="0" fontId="5" fillId="0" borderId="0" xfId="4" applyFont="1" applyAlignment="1">
      <alignment horizontal="center" vertical="top" wrapText="1"/>
    </xf>
    <xf numFmtId="0" fontId="4" fillId="0" borderId="0" xfId="4"/>
    <xf numFmtId="0" fontId="7" fillId="0" borderId="0" xfId="4" applyFont="1"/>
    <xf numFmtId="0" fontId="4" fillId="0" borderId="0" xfId="4" applyFill="1" applyBorder="1" applyAlignment="1"/>
    <xf numFmtId="0" fontId="4" fillId="0" borderId="1" xfId="4" applyFill="1" applyBorder="1" applyAlignment="1"/>
    <xf numFmtId="4" fontId="7" fillId="0" borderId="0" xfId="4" applyNumberFormat="1" applyFont="1"/>
    <xf numFmtId="15" fontId="4" fillId="0" borderId="0" xfId="4" applyNumberFormat="1"/>
    <xf numFmtId="2" fontId="4" fillId="0" borderId="0" xfId="4" applyNumberFormat="1" applyAlignment="1">
      <alignment horizontal="center"/>
    </xf>
    <xf numFmtId="2" fontId="7" fillId="0" borderId="0" xfId="4" applyNumberFormat="1" applyFont="1" applyAlignment="1">
      <alignment horizontal="center"/>
    </xf>
    <xf numFmtId="0" fontId="6" fillId="0" borderId="0" xfId="4" applyFont="1"/>
    <xf numFmtId="165" fontId="4" fillId="0" borderId="0" xfId="4" applyNumberFormat="1"/>
    <xf numFmtId="9" fontId="4" fillId="0" borderId="0" xfId="4" applyNumberFormat="1"/>
    <xf numFmtId="0" fontId="6" fillId="0" borderId="0" xfId="4" applyFont="1" applyAlignment="1">
      <alignment horizontal="center"/>
    </xf>
    <xf numFmtId="165" fontId="6" fillId="0" borderId="0" xfId="4" applyNumberFormat="1" applyFont="1" applyAlignment="1">
      <alignment horizontal="center"/>
    </xf>
    <xf numFmtId="10" fontId="4" fillId="0" borderId="0" xfId="4" applyNumberFormat="1"/>
    <xf numFmtId="43" fontId="11" fillId="2" borderId="0" xfId="1" applyFont="1" applyFill="1"/>
    <xf numFmtId="15" fontId="0" fillId="2" borderId="0" xfId="0" applyNumberFormat="1" applyFill="1"/>
    <xf numFmtId="10" fontId="0" fillId="0" borderId="2" xfId="0" applyNumberFormat="1" applyBorder="1"/>
    <xf numFmtId="10" fontId="0" fillId="0" borderId="3" xfId="0" applyNumberFormat="1" applyBorder="1"/>
    <xf numFmtId="10" fontId="0" fillId="0" borderId="4" xfId="0" applyNumberFormat="1" applyBorder="1"/>
    <xf numFmtId="0" fontId="0" fillId="0" borderId="0" xfId="0" applyBorder="1"/>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5" fillId="0" borderId="0" xfId="4" applyFont="1" applyBorder="1" applyAlignment="1">
      <alignment horizontal="center" vertical="top" wrapText="1"/>
    </xf>
    <xf numFmtId="0" fontId="4" fillId="0" borderId="6" xfId="4" applyBorder="1"/>
    <xf numFmtId="0" fontId="4" fillId="0" borderId="0" xfId="4" applyBorder="1"/>
    <xf numFmtId="0" fontId="7" fillId="0" borderId="0" xfId="4" applyFont="1" applyBorder="1"/>
    <xf numFmtId="4" fontId="4" fillId="0" borderId="3" xfId="4" applyNumberFormat="1" applyFill="1" applyBorder="1" applyAlignment="1"/>
    <xf numFmtId="4" fontId="4" fillId="0" borderId="4" xfId="4" applyNumberFormat="1" applyFill="1" applyBorder="1" applyAlignment="1"/>
    <xf numFmtId="4" fontId="7" fillId="0" borderId="3" xfId="4" applyNumberFormat="1" applyFont="1" applyBorder="1"/>
    <xf numFmtId="0" fontId="4" fillId="0" borderId="7" xfId="4" applyBorder="1"/>
    <xf numFmtId="0" fontId="4" fillId="0" borderId="1" xfId="4" applyBorder="1"/>
    <xf numFmtId="0" fontId="7" fillId="0" borderId="1" xfId="4" applyFont="1" applyBorder="1"/>
    <xf numFmtId="4" fontId="7" fillId="0" borderId="4" xfId="4" applyNumberFormat="1" applyFont="1" applyBorder="1"/>
    <xf numFmtId="10" fontId="4" fillId="3" borderId="0" xfId="4" applyNumberFormat="1" applyFill="1"/>
    <xf numFmtId="0" fontId="6" fillId="0" borderId="8" xfId="4" applyFont="1" applyFill="1" applyBorder="1" applyAlignment="1">
      <alignment horizontal="center" vertical="top"/>
    </xf>
    <xf numFmtId="0" fontId="5" fillId="0" borderId="9" xfId="4" applyFont="1" applyBorder="1" applyAlignment="1">
      <alignment horizontal="center" vertical="top" wrapText="1"/>
    </xf>
    <xf numFmtId="2" fontId="5" fillId="0" borderId="10" xfId="4" applyNumberFormat="1" applyFont="1" applyBorder="1" applyAlignment="1">
      <alignment horizontal="center" vertical="top" wrapText="1"/>
    </xf>
    <xf numFmtId="4" fontId="4" fillId="0" borderId="0" xfId="5" applyNumberFormat="1" applyAlignment="1">
      <alignment horizontal="right"/>
    </xf>
    <xf numFmtId="10" fontId="7" fillId="0" borderId="0" xfId="4" applyNumberFormat="1" applyFont="1"/>
    <xf numFmtId="0" fontId="4" fillId="0" borderId="0" xfId="4" applyAlignment="1">
      <alignment wrapText="1"/>
    </xf>
    <xf numFmtId="9" fontId="11" fillId="0" borderId="0" xfId="6" applyFont="1"/>
    <xf numFmtId="0" fontId="6" fillId="0" borderId="0" xfId="4" applyFont="1" applyAlignment="1">
      <alignment horizontal="center" wrapText="1"/>
    </xf>
    <xf numFmtId="0" fontId="0" fillId="0" borderId="0" xfId="0" applyAlignment="1">
      <alignment wrapText="1"/>
    </xf>
    <xf numFmtId="164" fontId="16" fillId="0" borderId="0" xfId="0" applyNumberFormat="1" applyFont="1" applyAlignment="1">
      <alignment vertical="top"/>
    </xf>
    <xf numFmtId="164" fontId="0" fillId="0" borderId="0" xfId="0" applyNumberFormat="1" applyAlignment="1">
      <alignment vertical="top"/>
    </xf>
    <xf numFmtId="0" fontId="0" fillId="0" borderId="0" xfId="0" applyAlignment="1">
      <alignment wrapText="1"/>
    </xf>
    <xf numFmtId="0" fontId="10" fillId="0" borderId="8" xfId="0" applyFont="1" applyBorder="1" applyAlignment="1">
      <alignment horizontal="center"/>
    </xf>
    <xf numFmtId="0" fontId="12" fillId="0" borderId="0" xfId="0" applyFont="1" applyAlignment="1">
      <alignment wrapText="1"/>
    </xf>
    <xf numFmtId="0" fontId="1" fillId="0" borderId="0" xfId="3" applyAlignment="1" applyProtection="1"/>
    <xf numFmtId="10" fontId="0" fillId="0" borderId="0" xfId="6" applyNumberFormat="1" applyFont="1"/>
    <xf numFmtId="0" fontId="19" fillId="0" borderId="0" xfId="0" applyFont="1"/>
    <xf numFmtId="0" fontId="0" fillId="4" borderId="0" xfId="0" applyFill="1"/>
    <xf numFmtId="0" fontId="18" fillId="0" borderId="0" xfId="0" applyFont="1" applyFill="1" applyBorder="1"/>
    <xf numFmtId="0" fontId="0" fillId="0" borderId="8" xfId="0" applyBorder="1"/>
    <xf numFmtId="0" fontId="12" fillId="0" borderId="0" xfId="0" applyFont="1" applyBorder="1"/>
    <xf numFmtId="0" fontId="0" fillId="0" borderId="19" xfId="0" applyBorder="1"/>
    <xf numFmtId="0" fontId="21" fillId="0" borderId="19" xfId="0" applyFont="1" applyBorder="1"/>
    <xf numFmtId="0" fontId="0" fillId="0" borderId="19" xfId="0" applyBorder="1" applyAlignment="1">
      <alignment horizontal="right"/>
    </xf>
    <xf numFmtId="0" fontId="22" fillId="0" borderId="0" xfId="0" applyFont="1" applyBorder="1"/>
    <xf numFmtId="0" fontId="12" fillId="0" borderId="21" xfId="0" applyFont="1" applyBorder="1"/>
    <xf numFmtId="0" fontId="12" fillId="0" borderId="22" xfId="0" applyFont="1" applyBorder="1"/>
    <xf numFmtId="0" fontId="12" fillId="0" borderId="23" xfId="0" applyFont="1" applyBorder="1"/>
    <xf numFmtId="164" fontId="0" fillId="0" borderId="8" xfId="0" applyNumberFormat="1" applyBorder="1" applyAlignment="1">
      <alignment vertical="top"/>
    </xf>
    <xf numFmtId="0" fontId="0" fillId="0" borderId="8" xfId="0" applyBorder="1" applyAlignment="1">
      <alignment wrapText="1"/>
    </xf>
    <xf numFmtId="0" fontId="13" fillId="0" borderId="8" xfId="0" applyFont="1" applyBorder="1"/>
    <xf numFmtId="0" fontId="14" fillId="0" borderId="8" xfId="0" applyFont="1" applyBorder="1"/>
    <xf numFmtId="3" fontId="0" fillId="0" borderId="8" xfId="0" applyNumberFormat="1" applyBorder="1"/>
    <xf numFmtId="0" fontId="0" fillId="4" borderId="19" xfId="0" applyFill="1" applyBorder="1" applyAlignment="1"/>
    <xf numFmtId="9" fontId="0" fillId="0" borderId="8" xfId="0" applyNumberFormat="1" applyBorder="1"/>
    <xf numFmtId="0" fontId="0" fillId="0" borderId="19" xfId="0" applyFont="1" applyBorder="1"/>
    <xf numFmtId="0" fontId="22" fillId="4" borderId="19" xfId="0" applyFont="1" applyFill="1" applyBorder="1" applyAlignment="1"/>
    <xf numFmtId="0" fontId="0" fillId="0" borderId="19" xfId="0" applyFont="1" applyBorder="1" applyAlignment="1">
      <alignment horizontal="right"/>
    </xf>
    <xf numFmtId="0" fontId="3" fillId="0" borderId="0" xfId="0" applyFont="1" applyAlignment="1">
      <alignment horizontal="left"/>
    </xf>
    <xf numFmtId="0" fontId="0" fillId="0" borderId="0" xfId="0" applyAlignment="1">
      <alignment horizontal="left"/>
    </xf>
    <xf numFmtId="0" fontId="0" fillId="0" borderId="0" xfId="0" applyAlignment="1">
      <alignment horizontal="center"/>
    </xf>
    <xf numFmtId="165" fontId="0" fillId="0" borderId="0" xfId="0" applyNumberFormat="1"/>
    <xf numFmtId="165" fontId="0" fillId="0" borderId="0" xfId="0" applyNumberFormat="1" applyAlignment="1">
      <alignment horizontal="center"/>
    </xf>
    <xf numFmtId="3" fontId="0" fillId="0" borderId="0" xfId="0" applyNumberFormat="1" applyAlignment="1">
      <alignment horizontal="center"/>
    </xf>
    <xf numFmtId="0" fontId="0" fillId="0" borderId="19" xfId="0" applyFill="1" applyBorder="1" applyAlignment="1">
      <alignment horizontal="right"/>
    </xf>
    <xf numFmtId="0" fontId="0" fillId="0" borderId="19" xfId="0" applyBorder="1" applyAlignment="1">
      <alignment horizontal="left"/>
    </xf>
    <xf numFmtId="0" fontId="12" fillId="0" borderId="24" xfId="0" applyFont="1" applyBorder="1"/>
    <xf numFmtId="0" fontId="0" fillId="0" borderId="34" xfId="0" applyBorder="1"/>
    <xf numFmtId="0" fontId="19" fillId="0" borderId="19" xfId="0" applyFont="1" applyFill="1" applyBorder="1" applyAlignment="1">
      <alignment horizontal="right"/>
    </xf>
    <xf numFmtId="165" fontId="0" fillId="0" borderId="0" xfId="0" applyNumberFormat="1"/>
    <xf numFmtId="6" fontId="0" fillId="0" borderId="0" xfId="0" applyNumberFormat="1"/>
    <xf numFmtId="165" fontId="0" fillId="0" borderId="8" xfId="0" applyNumberFormat="1" applyFill="1" applyBorder="1"/>
    <xf numFmtId="165" fontId="0" fillId="0" borderId="17" xfId="0" applyNumberFormat="1" applyBorder="1"/>
    <xf numFmtId="3" fontId="0" fillId="0" borderId="0" xfId="0" applyNumberFormat="1"/>
    <xf numFmtId="0" fontId="0" fillId="0" borderId="0" xfId="0" applyAlignment="1">
      <alignment wrapText="1"/>
    </xf>
    <xf numFmtId="165" fontId="0" fillId="0" borderId="0" xfId="0" applyNumberFormat="1"/>
    <xf numFmtId="0" fontId="3" fillId="0" borderId="0" xfId="0" applyFont="1" applyAlignment="1">
      <alignment horizontal="right"/>
    </xf>
    <xf numFmtId="165" fontId="3" fillId="0" borderId="0" xfId="0" applyNumberFormat="1" applyFont="1"/>
    <xf numFmtId="165" fontId="0" fillId="0" borderId="0" xfId="0" applyNumberFormat="1"/>
    <xf numFmtId="0" fontId="6" fillId="0" borderId="8" xfId="4" applyFont="1" applyFill="1" applyBorder="1" applyAlignment="1">
      <alignment horizontal="center" vertical="top" wrapText="1"/>
    </xf>
    <xf numFmtId="0" fontId="6" fillId="0" borderId="0" xfId="4" applyFont="1" applyFill="1" applyBorder="1" applyAlignment="1">
      <alignment horizontal="center" vertical="top" wrapText="1"/>
    </xf>
    <xf numFmtId="6" fontId="0" fillId="0" borderId="0" xfId="0" applyNumberFormat="1" applyFont="1"/>
    <xf numFmtId="165" fontId="0" fillId="2" borderId="8" xfId="0" applyNumberFormat="1" applyFill="1" applyBorder="1"/>
    <xf numFmtId="165" fontId="0" fillId="4" borderId="8" xfId="0" applyNumberFormat="1" applyFill="1" applyBorder="1"/>
    <xf numFmtId="10" fontId="0" fillId="0" borderId="0" xfId="0" applyNumberFormat="1" applyAlignment="1">
      <alignment wrapText="1"/>
    </xf>
    <xf numFmtId="0" fontId="1" fillId="0" borderId="0" xfId="3" applyAlignment="1" applyProtection="1">
      <alignment wrapText="1"/>
    </xf>
    <xf numFmtId="0" fontId="17" fillId="0" borderId="0" xfId="0" applyFont="1" applyAlignment="1">
      <alignment wrapText="1"/>
    </xf>
    <xf numFmtId="165" fontId="20" fillId="0" borderId="8" xfId="0" applyNumberFormat="1" applyFont="1" applyBorder="1"/>
    <xf numFmtId="165" fontId="0" fillId="5" borderId="8" xfId="0" applyNumberFormat="1" applyFill="1" applyBorder="1"/>
    <xf numFmtId="165" fontId="0" fillId="0" borderId="8" xfId="0" applyNumberFormat="1" applyBorder="1"/>
    <xf numFmtId="165" fontId="0" fillId="0" borderId="20" xfId="0" applyNumberFormat="1" applyBorder="1"/>
    <xf numFmtId="165" fontId="0" fillId="4" borderId="8" xfId="0" applyNumberFormat="1" applyFill="1" applyBorder="1" applyAlignment="1"/>
    <xf numFmtId="165" fontId="0" fillId="0" borderId="15" xfId="0" applyNumberFormat="1" applyBorder="1"/>
    <xf numFmtId="165" fontId="0" fillId="0" borderId="25" xfId="0" applyNumberFormat="1" applyBorder="1"/>
    <xf numFmtId="165" fontId="0" fillId="4" borderId="26" xfId="0" applyNumberFormat="1" applyFill="1" applyBorder="1" applyAlignment="1"/>
    <xf numFmtId="165" fontId="0" fillId="0" borderId="28" xfId="0" applyNumberFormat="1" applyBorder="1"/>
    <xf numFmtId="165" fontId="0" fillId="0" borderId="29" xfId="0" applyNumberFormat="1" applyBorder="1"/>
    <xf numFmtId="165" fontId="0" fillId="0" borderId="30" xfId="0" applyNumberFormat="1" applyBorder="1"/>
    <xf numFmtId="165" fontId="0" fillId="0" borderId="27" xfId="0" applyNumberFormat="1" applyBorder="1"/>
    <xf numFmtId="165" fontId="0" fillId="0" borderId="26" xfId="0" applyNumberFormat="1" applyBorder="1"/>
    <xf numFmtId="165" fontId="0" fillId="0" borderId="31" xfId="0" applyNumberFormat="1" applyBorder="1"/>
    <xf numFmtId="165" fontId="0" fillId="0" borderId="16" xfId="0" applyNumberFormat="1" applyBorder="1"/>
    <xf numFmtId="165" fontId="0" fillId="0" borderId="36" xfId="0" applyNumberFormat="1" applyBorder="1"/>
    <xf numFmtId="165" fontId="0" fillId="0" borderId="37" xfId="1" applyNumberFormat="1" applyFont="1" applyBorder="1"/>
    <xf numFmtId="165" fontId="0" fillId="0" borderId="17" xfId="1" applyNumberFormat="1" applyFont="1" applyBorder="1"/>
    <xf numFmtId="165" fontId="0" fillId="0" borderId="8" xfId="1" applyNumberFormat="1" applyFont="1" applyBorder="1"/>
    <xf numFmtId="165" fontId="19" fillId="0" borderId="15" xfId="0" applyNumberFormat="1" applyFont="1" applyBorder="1"/>
    <xf numFmtId="165" fontId="0" fillId="0" borderId="33" xfId="0" applyNumberFormat="1" applyBorder="1"/>
    <xf numFmtId="165" fontId="0" fillId="0" borderId="35" xfId="0" applyNumberFormat="1" applyBorder="1"/>
    <xf numFmtId="165" fontId="0" fillId="0" borderId="32" xfId="0" applyNumberFormat="1" applyBorder="1"/>
    <xf numFmtId="165" fontId="0" fillId="0" borderId="10" xfId="0" applyNumberFormat="1" applyBorder="1"/>
    <xf numFmtId="165" fontId="0" fillId="0" borderId="8" xfId="0" applyNumberFormat="1" applyFont="1" applyBorder="1"/>
    <xf numFmtId="0" fontId="19" fillId="0" borderId="19" xfId="0" applyFont="1" applyBorder="1" applyAlignment="1">
      <alignment horizontal="right"/>
    </xf>
    <xf numFmtId="0" fontId="19" fillId="0" borderId="24" xfId="0" applyFont="1" applyBorder="1" applyAlignment="1">
      <alignment horizontal="right"/>
    </xf>
    <xf numFmtId="0" fontId="0" fillId="0" borderId="0" xfId="0" applyFont="1" applyAlignment="1">
      <alignment wrapText="1"/>
    </xf>
    <xf numFmtId="165" fontId="0" fillId="0" borderId="15" xfId="0" applyNumberFormat="1" applyFont="1" applyBorder="1"/>
    <xf numFmtId="44" fontId="4" fillId="0" borderId="0" xfId="4" applyNumberFormat="1"/>
    <xf numFmtId="165" fontId="0" fillId="0" borderId="18" xfId="0" applyNumberFormat="1" applyBorder="1"/>
    <xf numFmtId="165" fontId="0" fillId="0" borderId="38" xfId="0" applyNumberFormat="1" applyBorder="1"/>
    <xf numFmtId="0" fontId="0" fillId="0" borderId="6" xfId="0" applyBorder="1"/>
    <xf numFmtId="0" fontId="0" fillId="0" borderId="3" xfId="0" applyBorder="1"/>
    <xf numFmtId="44" fontId="11" fillId="0" borderId="0" xfId="2" applyFont="1" applyBorder="1"/>
    <xf numFmtId="9" fontId="11" fillId="0" borderId="0" xfId="6" applyFont="1" applyBorder="1"/>
    <xf numFmtId="0" fontId="0" fillId="0" borderId="7" xfId="0" applyBorder="1"/>
    <xf numFmtId="0" fontId="0" fillId="0" borderId="1" xfId="0" applyBorder="1"/>
    <xf numFmtId="0" fontId="0" fillId="0" borderId="4" xfId="0" applyBorder="1"/>
    <xf numFmtId="166" fontId="11" fillId="0" borderId="0" xfId="1" applyNumberFormat="1" applyFont="1" applyBorder="1"/>
    <xf numFmtId="166" fontId="4" fillId="0" borderId="0" xfId="1" applyNumberFormat="1" applyFont="1"/>
    <xf numFmtId="165" fontId="0" fillId="0" borderId="40" xfId="0" applyNumberFormat="1" applyBorder="1"/>
    <xf numFmtId="0" fontId="18" fillId="0" borderId="0" xfId="0" applyFont="1" applyBorder="1"/>
    <xf numFmtId="3" fontId="0" fillId="0" borderId="0" xfId="0" applyNumberFormat="1" applyBorder="1"/>
    <xf numFmtId="164" fontId="0" fillId="0" borderId="0" xfId="0" applyNumberFormat="1" applyBorder="1" applyAlignment="1">
      <alignment vertical="top"/>
    </xf>
    <xf numFmtId="0" fontId="0" fillId="0" borderId="8" xfId="0" applyFill="1" applyBorder="1"/>
    <xf numFmtId="0" fontId="13" fillId="0" borderId="0" xfId="0" applyFont="1" applyBorder="1"/>
    <xf numFmtId="9" fontId="0" fillId="0" borderId="0" xfId="6" applyFont="1" applyBorder="1"/>
    <xf numFmtId="165" fontId="0" fillId="4" borderId="17" xfId="0" applyNumberFormat="1" applyFill="1" applyBorder="1"/>
    <xf numFmtId="165" fontId="0" fillId="0" borderId="41" xfId="0" applyNumberFormat="1" applyFont="1" applyBorder="1"/>
    <xf numFmtId="165" fontId="0" fillId="0" borderId="42" xfId="0" applyNumberFormat="1" applyBorder="1"/>
    <xf numFmtId="165" fontId="0" fillId="0" borderId="43" xfId="0" applyNumberFormat="1" applyBorder="1"/>
    <xf numFmtId="165" fontId="0" fillId="5" borderId="26" xfId="0" applyNumberFormat="1" applyFill="1" applyBorder="1"/>
    <xf numFmtId="165" fontId="0" fillId="0" borderId="17" xfId="0" applyNumberFormat="1" applyFont="1" applyBorder="1"/>
    <xf numFmtId="165" fontId="0" fillId="0" borderId="21" xfId="0" applyNumberFormat="1" applyBorder="1"/>
    <xf numFmtId="165" fontId="0" fillId="0" borderId="22" xfId="0" applyNumberFormat="1" applyBorder="1"/>
    <xf numFmtId="165" fontId="0" fillId="0" borderId="23" xfId="0" applyNumberFormat="1" applyBorder="1"/>
    <xf numFmtId="8" fontId="0" fillId="0" borderId="0" xfId="0" applyNumberFormat="1"/>
    <xf numFmtId="167" fontId="0" fillId="0" borderId="0" xfId="0" applyNumberFormat="1"/>
    <xf numFmtId="0" fontId="0" fillId="0" borderId="11"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6" fillId="0" borderId="11" xfId="4" applyFont="1" applyFill="1" applyBorder="1" applyAlignment="1">
      <alignment horizontal="center" vertical="top" wrapText="1"/>
    </xf>
    <xf numFmtId="0" fontId="6" fillId="0" borderId="12" xfId="4" applyFont="1" applyFill="1" applyBorder="1" applyAlignment="1">
      <alignment horizontal="center" vertical="top" wrapText="1"/>
    </xf>
    <xf numFmtId="0" fontId="0" fillId="0" borderId="0" xfId="0" applyAlignment="1">
      <alignment wrapText="1"/>
    </xf>
    <xf numFmtId="0" fontId="6" fillId="0" borderId="13" xfId="4" applyFont="1" applyFill="1" applyBorder="1" applyAlignment="1">
      <alignment horizontal="center" vertical="top" wrapText="1"/>
    </xf>
    <xf numFmtId="0" fontId="6" fillId="0" borderId="14" xfId="4" applyFont="1" applyFill="1" applyBorder="1" applyAlignment="1">
      <alignment horizontal="center" vertical="top" wrapText="1"/>
    </xf>
    <xf numFmtId="0" fontId="6" fillId="0" borderId="0" xfId="4" applyFont="1" applyFill="1" applyBorder="1" applyAlignment="1">
      <alignment horizontal="center" vertical="top" wrapText="1"/>
    </xf>
    <xf numFmtId="0" fontId="6" fillId="0" borderId="8" xfId="4" applyFont="1" applyFill="1" applyBorder="1" applyAlignment="1">
      <alignment horizontal="center" vertical="top" wrapText="1"/>
    </xf>
    <xf numFmtId="0" fontId="0" fillId="0" borderId="8" xfId="0" applyBorder="1" applyAlignment="1">
      <alignment horizontal="center" vertical="top" wrapText="1"/>
    </xf>
    <xf numFmtId="0" fontId="4" fillId="0" borderId="0" xfId="4" applyAlignment="1">
      <alignment wrapText="1"/>
    </xf>
    <xf numFmtId="44" fontId="0" fillId="0" borderId="0" xfId="2" applyFont="1"/>
    <xf numFmtId="164" fontId="0" fillId="0" borderId="6" xfId="0" applyNumberFormat="1" applyBorder="1" applyAlignment="1">
      <alignment vertical="top"/>
    </xf>
    <xf numFmtId="0" fontId="14" fillId="0" borderId="0" xfId="0" applyFont="1" applyBorder="1"/>
    <xf numFmtId="3" fontId="0" fillId="0" borderId="3" xfId="0" applyNumberFormat="1" applyBorder="1"/>
    <xf numFmtId="164" fontId="0" fillId="0" borderId="19" xfId="0" applyNumberFormat="1" applyBorder="1" applyAlignment="1">
      <alignment vertical="top"/>
    </xf>
    <xf numFmtId="44" fontId="12" fillId="0" borderId="20" xfId="2" applyFont="1" applyBorder="1"/>
    <xf numFmtId="44" fontId="12" fillId="0" borderId="3" xfId="2" applyFont="1" applyBorder="1"/>
    <xf numFmtId="164" fontId="0" fillId="0" borderId="9" xfId="0" applyNumberFormat="1" applyBorder="1" applyAlignment="1">
      <alignment vertical="top"/>
    </xf>
    <xf numFmtId="0" fontId="0" fillId="0" borderId="32" xfId="0" applyBorder="1"/>
    <xf numFmtId="10" fontId="12" fillId="0" borderId="10" xfId="6" applyNumberFormat="1" applyFont="1" applyBorder="1"/>
    <xf numFmtId="0" fontId="23" fillId="0" borderId="5" xfId="0" applyFont="1" applyBorder="1" applyAlignment="1">
      <alignment horizontal="center" wrapText="1"/>
    </xf>
    <xf numFmtId="0" fontId="0" fillId="0" borderId="44" xfId="0" applyFont="1" applyBorder="1" applyAlignment="1">
      <alignment horizontal="center" wrapText="1"/>
    </xf>
    <xf numFmtId="0" fontId="0" fillId="0" borderId="2" xfId="0" applyFont="1" applyBorder="1" applyAlignment="1">
      <alignment horizontal="center" wrapText="1"/>
    </xf>
    <xf numFmtId="3" fontId="0" fillId="0" borderId="20" xfId="0" applyNumberFormat="1" applyBorder="1"/>
    <xf numFmtId="3" fontId="0" fillId="0" borderId="10" xfId="0" applyNumberFormat="1" applyBorder="1"/>
    <xf numFmtId="0" fontId="14" fillId="0" borderId="45" xfId="0" applyFont="1" applyBorder="1" applyAlignment="1">
      <alignment horizontal="center" wrapText="1"/>
    </xf>
    <xf numFmtId="0" fontId="0" fillId="0" borderId="46" xfId="0" applyBorder="1" applyAlignment="1">
      <alignment horizontal="center" wrapText="1"/>
    </xf>
    <xf numFmtId="0" fontId="0" fillId="0" borderId="47" xfId="0" applyBorder="1" applyAlignment="1">
      <alignment horizontal="center" wrapText="1"/>
    </xf>
    <xf numFmtId="3" fontId="12" fillId="0" borderId="20" xfId="0" applyNumberFormat="1" applyFont="1" applyBorder="1" applyAlignment="1">
      <alignment horizontal="center"/>
    </xf>
    <xf numFmtId="3" fontId="12" fillId="0" borderId="10" xfId="0" applyNumberFormat="1" applyFont="1" applyBorder="1" applyAlignment="1">
      <alignment horizontal="center"/>
    </xf>
    <xf numFmtId="0" fontId="0" fillId="0" borderId="48" xfId="0" applyBorder="1" applyAlignment="1">
      <alignment horizontal="center" wrapText="1"/>
    </xf>
    <xf numFmtId="166" fontId="0" fillId="0" borderId="19" xfId="1" applyNumberFormat="1" applyFont="1" applyBorder="1" applyAlignment="1">
      <alignment vertical="top"/>
    </xf>
    <xf numFmtId="166" fontId="0" fillId="0" borderId="9" xfId="1" applyNumberFormat="1" applyFont="1" applyBorder="1" applyAlignment="1">
      <alignment vertical="top"/>
    </xf>
    <xf numFmtId="3" fontId="0" fillId="0" borderId="20" xfId="0" applyNumberFormat="1" applyBorder="1" applyAlignment="1">
      <alignment horizontal="center"/>
    </xf>
    <xf numFmtId="44" fontId="11" fillId="0" borderId="20" xfId="2" applyFont="1" applyBorder="1" applyAlignment="1">
      <alignment horizontal="center"/>
    </xf>
    <xf numFmtId="9" fontId="11" fillId="0" borderId="20" xfId="6" applyFont="1" applyBorder="1" applyAlignment="1">
      <alignment horizontal="center"/>
    </xf>
    <xf numFmtId="9" fontId="11" fillId="0" borderId="20" xfId="6" applyNumberFormat="1" applyFont="1" applyBorder="1" applyAlignment="1">
      <alignment horizontal="center"/>
    </xf>
    <xf numFmtId="44" fontId="0" fillId="0" borderId="20" xfId="2" applyFont="1" applyBorder="1" applyAlignment="1">
      <alignment horizontal="center"/>
    </xf>
    <xf numFmtId="9" fontId="0" fillId="0" borderId="10" xfId="6" applyFont="1" applyBorder="1" applyAlignment="1">
      <alignment horizontal="center"/>
    </xf>
    <xf numFmtId="9" fontId="0" fillId="0" borderId="20" xfId="6" applyFont="1" applyBorder="1"/>
    <xf numFmtId="0" fontId="0" fillId="0" borderId="50" xfId="0" applyBorder="1" applyAlignment="1">
      <alignment horizontal="center" wrapText="1"/>
    </xf>
    <xf numFmtId="0" fontId="14" fillId="0" borderId="49" xfId="0" applyFont="1" applyBorder="1" applyAlignment="1">
      <alignment horizontal="center" wrapText="1"/>
    </xf>
    <xf numFmtId="0" fontId="3" fillId="0" borderId="6" xfId="0" applyFont="1" applyFill="1" applyBorder="1" applyAlignment="1">
      <alignment horizontal="right"/>
    </xf>
  </cellXfs>
  <cellStyles count="7">
    <cellStyle name="Comma" xfId="1" builtinId="3"/>
    <cellStyle name="Currency" xfId="2" builtinId="4"/>
    <cellStyle name="Hyperlink" xfId="3" builtinId="8"/>
    <cellStyle name="Normal" xfId="0" builtinId="0"/>
    <cellStyle name="Normal 2" xfId="4"/>
    <cellStyle name="Normal_Mortgage Inputs" xfId="5"/>
    <cellStyle name="Percent" xfId="6" builtinId="5"/>
  </cellStyles>
  <dxfs count="0"/>
  <tableStyles count="0" defaultTableStyle="TableStyleMedium9"/>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TEPHA~1/AppData/Local/Temp/Optimal%20Debt%20Repayment%20Plan%204-20-2011%20315%20p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Tashina%20Charagi/Application%20Data/Microsoft/Excel/Mortgage_model_1%20(version%2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User Interface"/>
      <sheetName val="Mortgage Inputs"/>
      <sheetName val="Payments per mo."/>
      <sheetName val="Debt &amp; Assumptions"/>
      <sheetName val="Child data"/>
      <sheetName val="Retirement"/>
      <sheetName val="Retirement Notes"/>
      <sheetName val="Tax Rates"/>
      <sheetName val="Stock Market"/>
    </sheetNames>
    <sheetDataSet>
      <sheetData sheetId="0">
        <row r="44">
          <cell r="C44" t="str">
            <v>How many children do you have right now?</v>
          </cell>
        </row>
        <row r="45">
          <cell r="C45" t="str">
            <v>Do you want to have children?</v>
          </cell>
        </row>
        <row r="46">
          <cell r="C46" t="str">
            <v>If so, how many?</v>
          </cell>
        </row>
        <row r="47">
          <cell r="C47" t="str">
            <v>How many years after starting work will you have your first child?</v>
          </cell>
        </row>
        <row r="48">
          <cell r="C48" t="str">
            <v>How spaced out would you like your children?</v>
          </cell>
        </row>
      </sheetData>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puts"/>
      <sheetName val="Historical Rates"/>
      <sheetName val="Future Rates"/>
      <sheetName val="Amortization Schedules"/>
      <sheetName val="Answer"/>
      <sheetName val="Histogram of Historic Rates"/>
      <sheetName val="Hist-1 Year Treasury Bill RData"/>
    </sheetNames>
    <sheetDataSet>
      <sheetData sheetId="0" refreshError="1">
        <row r="1">
          <cell r="B1">
            <v>600000</v>
          </cell>
        </row>
        <row r="2">
          <cell r="B2">
            <v>0.15</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hyperlink" Target="http://www.bankrate.com/brm/itax/edit/state/profiles/state_tax_NY.asp"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www.careerbuilder.com/Article/CB-795-Job-Search-Strategies-America%E2%80%99s-20-Fastest-Growing-Salaries/" TargetMode="External"/><Relationship Id="rId1" Type="http://schemas.openxmlformats.org/officeDocument/2006/relationships/hyperlink" Target="http://www.top-online-colleges.com/articles/fastest-growing-salaries-us-2010" TargetMode="External"/></Relationships>
</file>

<file path=xl/worksheets/sheet1.xml><?xml version="1.0" encoding="utf-8"?>
<worksheet xmlns="http://schemas.openxmlformats.org/spreadsheetml/2006/main" xmlns:r="http://schemas.openxmlformats.org/officeDocument/2006/relationships">
  <sheetPr codeName="Sheet1" enableFormatConditionsCalculation="0"/>
  <dimension ref="A1:AM203"/>
  <sheetViews>
    <sheetView tabSelected="1" topLeftCell="E49" zoomScale="58" zoomScaleNormal="58" zoomScalePageLayoutView="84" workbookViewId="0">
      <selection activeCell="M67" sqref="F56:M67"/>
    </sheetView>
  </sheetViews>
  <sheetFormatPr defaultColWidth="8.85546875" defaultRowHeight="15"/>
  <cols>
    <col min="1" max="1" width="3.42578125" style="59" customWidth="1"/>
    <col min="2" max="2" width="1.7109375" customWidth="1"/>
    <col min="3" max="3" width="87" customWidth="1"/>
    <col min="4" max="4" width="20.5703125" style="9" customWidth="1"/>
    <col min="5" max="5" width="12.85546875" customWidth="1"/>
    <col min="6" max="6" width="35.7109375" customWidth="1"/>
    <col min="7" max="7" width="16.140625" bestFit="1" customWidth="1"/>
    <col min="8" max="8" width="10.42578125" bestFit="1" customWidth="1"/>
    <col min="9" max="9" width="20.28515625" customWidth="1"/>
    <col min="10" max="10" width="21" customWidth="1"/>
    <col min="11" max="11" width="12.42578125" customWidth="1"/>
    <col min="12" max="12" width="11" customWidth="1"/>
    <col min="13" max="13" width="11.7109375" bestFit="1" customWidth="1"/>
    <col min="14" max="14" width="12.7109375" bestFit="1" customWidth="1"/>
    <col min="15" max="15" width="11.7109375" bestFit="1" customWidth="1"/>
    <col min="16" max="16" width="12.140625" bestFit="1" customWidth="1"/>
    <col min="17" max="18" width="12.7109375" bestFit="1" customWidth="1"/>
    <col min="19" max="20" width="12.140625" bestFit="1" customWidth="1"/>
    <col min="29" max="29" width="15.7109375" customWidth="1"/>
    <col min="32" max="32" width="14.28515625" bestFit="1" customWidth="1"/>
    <col min="33" max="33" width="14.28515625" customWidth="1"/>
  </cols>
  <sheetData>
    <row r="1" spans="1:39" ht="27" thickBot="1">
      <c r="A1" s="58" t="s">
        <v>132</v>
      </c>
      <c r="F1" s="69" t="s">
        <v>151</v>
      </c>
      <c r="G1" s="69"/>
      <c r="H1" s="69"/>
      <c r="I1" s="33"/>
      <c r="J1" s="33"/>
      <c r="K1" s="33"/>
      <c r="L1" s="33"/>
      <c r="M1" s="33"/>
      <c r="N1" s="33"/>
      <c r="O1" s="33"/>
      <c r="P1" s="33"/>
      <c r="Q1" s="33"/>
      <c r="R1" s="33"/>
    </row>
    <row r="2" spans="1:39" ht="15.75" thickBot="1">
      <c r="F2" s="74" t="s">
        <v>228</v>
      </c>
      <c r="G2" s="75" t="s">
        <v>56</v>
      </c>
      <c r="H2" s="75" t="s">
        <v>57</v>
      </c>
      <c r="I2" s="75">
        <v>1</v>
      </c>
      <c r="J2" s="75">
        <v>2</v>
      </c>
      <c r="K2" s="75">
        <v>3</v>
      </c>
      <c r="L2" s="75">
        <v>4</v>
      </c>
      <c r="M2" s="75">
        <v>5</v>
      </c>
      <c r="N2" s="75">
        <v>6</v>
      </c>
      <c r="O2" s="75">
        <v>7</v>
      </c>
      <c r="P2" s="75">
        <v>8</v>
      </c>
      <c r="Q2" s="75">
        <v>9</v>
      </c>
      <c r="R2" s="75">
        <v>10</v>
      </c>
      <c r="S2" s="75">
        <v>11</v>
      </c>
      <c r="T2" s="75">
        <v>12</v>
      </c>
      <c r="U2" s="75">
        <v>13</v>
      </c>
      <c r="V2" s="75">
        <v>14</v>
      </c>
      <c r="W2" s="75">
        <v>15</v>
      </c>
      <c r="X2" s="75">
        <v>16</v>
      </c>
      <c r="Y2" s="75">
        <v>17</v>
      </c>
      <c r="Z2" s="75">
        <v>18</v>
      </c>
      <c r="AA2" s="75">
        <v>19</v>
      </c>
      <c r="AB2" s="76">
        <v>20</v>
      </c>
      <c r="AC2" s="73"/>
      <c r="AM2" s="87" t="s">
        <v>283</v>
      </c>
    </row>
    <row r="3" spans="1:39">
      <c r="A3" s="59" t="s">
        <v>133</v>
      </c>
      <c r="F3" s="71" t="s">
        <v>153</v>
      </c>
      <c r="G3" s="116"/>
      <c r="H3" s="116"/>
      <c r="I3" s="117"/>
      <c r="J3" s="118"/>
      <c r="K3" s="118"/>
      <c r="L3" s="118"/>
      <c r="M3" s="118"/>
      <c r="N3" s="118"/>
      <c r="O3" s="118"/>
      <c r="P3" s="118"/>
      <c r="Q3" s="118"/>
      <c r="R3" s="118"/>
      <c r="S3" s="118"/>
      <c r="T3" s="118"/>
      <c r="U3" s="118"/>
      <c r="V3" s="118"/>
      <c r="W3" s="118"/>
      <c r="X3" s="118"/>
      <c r="Y3" s="118"/>
      <c r="Z3" s="118"/>
      <c r="AA3" s="118"/>
      <c r="AB3" s="119"/>
      <c r="AC3" s="33"/>
      <c r="AM3" s="88" t="s">
        <v>284</v>
      </c>
    </row>
    <row r="4" spans="1:39">
      <c r="F4" s="70" t="s">
        <v>213</v>
      </c>
      <c r="G4" s="118"/>
      <c r="H4" s="118"/>
      <c r="I4" s="117">
        <f>IF(I2&lt;=$D$9,$D$6,$D$21)</f>
        <v>100448</v>
      </c>
      <c r="J4" s="112">
        <f>IF(J2&lt;=$D$9,$D$6,$D$21)*(1.04^(J2-1))</f>
        <v>104465.92</v>
      </c>
      <c r="K4" s="112">
        <f>IF(K2&lt;=$D$9,$D$6,$D$21)*(1.04^(K2-1))</f>
        <v>108644.55680000001</v>
      </c>
      <c r="L4" s="112">
        <f t="shared" ref="L4:AB4" si="0">IF(L2&lt;=$D$9,$D$6,$D$21)*(1.04^(L2-1))</f>
        <v>168729.60000000001</v>
      </c>
      <c r="M4" s="112">
        <f t="shared" si="0"/>
        <v>175478.78400000004</v>
      </c>
      <c r="N4" s="112">
        <f t="shared" si="0"/>
        <v>182497.93536000006</v>
      </c>
      <c r="O4" s="112">
        <f t="shared" si="0"/>
        <v>189797.85277440006</v>
      </c>
      <c r="P4" s="112">
        <f t="shared" si="0"/>
        <v>197389.76688537604</v>
      </c>
      <c r="Q4" s="112">
        <f t="shared" si="0"/>
        <v>205285.3575607911</v>
      </c>
      <c r="R4" s="112">
        <f t="shared" si="0"/>
        <v>213496.77186322279</v>
      </c>
      <c r="S4" s="112">
        <f t="shared" si="0"/>
        <v>222036.64273775168</v>
      </c>
      <c r="T4" s="112">
        <f t="shared" si="0"/>
        <v>230918.10844726174</v>
      </c>
      <c r="U4" s="112">
        <f t="shared" si="0"/>
        <v>240154.83278515225</v>
      </c>
      <c r="V4" s="112">
        <f t="shared" si="0"/>
        <v>249761.02609655837</v>
      </c>
      <c r="W4" s="112">
        <f t="shared" si="0"/>
        <v>259751.46714042069</v>
      </c>
      <c r="X4" s="112">
        <f t="shared" si="0"/>
        <v>270141.52582603751</v>
      </c>
      <c r="Y4" s="112">
        <f t="shared" si="0"/>
        <v>280947.18685907905</v>
      </c>
      <c r="Z4" s="112">
        <f t="shared" si="0"/>
        <v>292185.07433344226</v>
      </c>
      <c r="AA4" s="112">
        <f t="shared" si="0"/>
        <v>303872.47730677994</v>
      </c>
      <c r="AB4" s="112">
        <f t="shared" si="0"/>
        <v>316027.37639905117</v>
      </c>
      <c r="AC4" s="33"/>
      <c r="AM4" s="88" t="s">
        <v>285</v>
      </c>
    </row>
    <row r="5" spans="1:39" ht="18.75">
      <c r="B5" s="3" t="s">
        <v>138</v>
      </c>
      <c r="C5" s="1"/>
      <c r="F5" s="70" t="s">
        <v>156</v>
      </c>
      <c r="G5" s="118"/>
      <c r="H5" s="118"/>
      <c r="I5" s="117">
        <f>IF(I2&lt;=$D$16,$D$15,0)</f>
        <v>0</v>
      </c>
      <c r="J5" s="112">
        <f>IF(J2&lt;=$D$16,$D$15,0)*(1+$D$17)^(J2-1)</f>
        <v>0</v>
      </c>
      <c r="K5" s="112">
        <f>IF(K2&lt;=$D$16,$D$15,0)*(1+$D$17)^(K2-1)</f>
        <v>0</v>
      </c>
      <c r="L5" s="112">
        <f t="shared" ref="L5:AB5" si="1">IF(L2&lt;=$D$16,$D$15,0)*(1+$D$17)^(L2-1)</f>
        <v>0</v>
      </c>
      <c r="M5" s="112">
        <f t="shared" si="1"/>
        <v>0</v>
      </c>
      <c r="N5" s="112">
        <f t="shared" si="1"/>
        <v>0</v>
      </c>
      <c r="O5" s="112">
        <f t="shared" si="1"/>
        <v>0</v>
      </c>
      <c r="P5" s="112">
        <f t="shared" si="1"/>
        <v>0</v>
      </c>
      <c r="Q5" s="112">
        <f t="shared" si="1"/>
        <v>0</v>
      </c>
      <c r="R5" s="112">
        <f t="shared" si="1"/>
        <v>0</v>
      </c>
      <c r="S5" s="112">
        <f t="shared" si="1"/>
        <v>0</v>
      </c>
      <c r="T5" s="112">
        <f t="shared" si="1"/>
        <v>0</v>
      </c>
      <c r="U5" s="112">
        <f t="shared" si="1"/>
        <v>0</v>
      </c>
      <c r="V5" s="112">
        <f t="shared" si="1"/>
        <v>0</v>
      </c>
      <c r="W5" s="112">
        <f t="shared" si="1"/>
        <v>0</v>
      </c>
      <c r="X5" s="112">
        <f t="shared" si="1"/>
        <v>0</v>
      </c>
      <c r="Y5" s="112">
        <f t="shared" si="1"/>
        <v>0</v>
      </c>
      <c r="Z5" s="112">
        <f t="shared" si="1"/>
        <v>0</v>
      </c>
      <c r="AA5" s="112">
        <f t="shared" si="1"/>
        <v>0</v>
      </c>
      <c r="AB5" s="112">
        <f t="shared" si="1"/>
        <v>0</v>
      </c>
      <c r="AC5" s="33"/>
      <c r="AM5" s="88" t="s">
        <v>286</v>
      </c>
    </row>
    <row r="6" spans="1:39">
      <c r="A6" s="77">
        <v>1.1000000000000001</v>
      </c>
      <c r="B6" s="68"/>
      <c r="C6" s="68" t="s">
        <v>38</v>
      </c>
      <c r="D6" s="81">
        <v>100448</v>
      </c>
      <c r="F6" s="70" t="s">
        <v>211</v>
      </c>
      <c r="G6" s="118"/>
      <c r="H6" s="118"/>
      <c r="I6" s="117">
        <f>D7+D8</f>
        <v>51462</v>
      </c>
      <c r="J6" s="118">
        <f>(IF(J2&lt;=$D$9,$D$8*1.04^J2-1,IF(J2=$D$9+1,$D$22,$D$22*(1.04)^J2-1)))</f>
        <v>24035.396800000002</v>
      </c>
      <c r="K6" s="118">
        <f t="shared" ref="K6:AB6" si="2">(IF(K2&lt;=$D$9,$D$8*1.04^K2-1,IF(K2=$D$9+1,$D$22,$D$22*(1.04)^K2-1)))</f>
        <v>24996.852672000001</v>
      </c>
      <c r="L6" s="118">
        <f t="shared" si="2"/>
        <v>40000</v>
      </c>
      <c r="M6" s="118">
        <f t="shared" si="2"/>
        <v>48665.116096000012</v>
      </c>
      <c r="N6" s="118">
        <f t="shared" si="2"/>
        <v>50611.760739840014</v>
      </c>
      <c r="O6" s="118">
        <f t="shared" si="2"/>
        <v>52636.27116943361</v>
      </c>
      <c r="P6" s="118">
        <f t="shared" si="2"/>
        <v>54741.762016210967</v>
      </c>
      <c r="Q6" s="118">
        <f t="shared" si="2"/>
        <v>56931.472496859409</v>
      </c>
      <c r="R6" s="118">
        <f t="shared" si="2"/>
        <v>59208.771396733784</v>
      </c>
      <c r="S6" s="118">
        <f t="shared" si="2"/>
        <v>61577.162252603128</v>
      </c>
      <c r="T6" s="118">
        <f t="shared" si="2"/>
        <v>64040.288742707271</v>
      </c>
      <c r="U6" s="118">
        <f t="shared" si="2"/>
        <v>66601.940292415558</v>
      </c>
      <c r="V6" s="118">
        <f t="shared" si="2"/>
        <v>69266.057904112182</v>
      </c>
      <c r="W6" s="118">
        <f t="shared" si="2"/>
        <v>72036.740220276668</v>
      </c>
      <c r="X6" s="118">
        <f t="shared" si="2"/>
        <v>74918.249829087756</v>
      </c>
      <c r="Y6" s="118">
        <f t="shared" si="2"/>
        <v>77915.019822251255</v>
      </c>
      <c r="Z6" s="118">
        <f t="shared" si="2"/>
        <v>81031.660615141314</v>
      </c>
      <c r="AA6" s="118">
        <f t="shared" si="2"/>
        <v>84272.967039746974</v>
      </c>
      <c r="AB6" s="118">
        <f t="shared" si="2"/>
        <v>87643.925721336855</v>
      </c>
      <c r="AC6" s="33"/>
      <c r="AM6" s="88" t="s">
        <v>287</v>
      </c>
    </row>
    <row r="7" spans="1:39">
      <c r="A7" s="77">
        <f>A6+0.1</f>
        <v>1.2000000000000002</v>
      </c>
      <c r="B7" s="68"/>
      <c r="C7" s="68" t="s">
        <v>136</v>
      </c>
      <c r="D7" s="81">
        <v>29239</v>
      </c>
      <c r="F7" s="70" t="s">
        <v>212</v>
      </c>
      <c r="G7" s="118"/>
      <c r="H7" s="118"/>
      <c r="I7" s="117">
        <f>SUM(I4:I6)</f>
        <v>151910</v>
      </c>
      <c r="J7" s="118">
        <f>SUM(J4:J6)</f>
        <v>128501.3168</v>
      </c>
      <c r="K7" s="118">
        <f>SUM(K4:K6)</f>
        <v>133641.409472</v>
      </c>
      <c r="L7" s="118">
        <f t="shared" ref="L7:AB7" si="3">SUM(L4:L6)</f>
        <v>208729.60000000001</v>
      </c>
      <c r="M7" s="118">
        <f t="shared" si="3"/>
        <v>224143.90009600006</v>
      </c>
      <c r="N7" s="118">
        <f t="shared" si="3"/>
        <v>233109.69609984008</v>
      </c>
      <c r="O7" s="118">
        <f t="shared" si="3"/>
        <v>242434.12394383366</v>
      </c>
      <c r="P7" s="118">
        <f t="shared" si="3"/>
        <v>252131.52890158701</v>
      </c>
      <c r="Q7" s="118">
        <f t="shared" si="3"/>
        <v>262216.83005765051</v>
      </c>
      <c r="R7" s="118">
        <f t="shared" si="3"/>
        <v>272705.54325995658</v>
      </c>
      <c r="S7" s="118">
        <f t="shared" si="3"/>
        <v>283613.80499035481</v>
      </c>
      <c r="T7" s="118">
        <f t="shared" si="3"/>
        <v>294958.39718996902</v>
      </c>
      <c r="U7" s="118">
        <f t="shared" si="3"/>
        <v>306756.77307756781</v>
      </c>
      <c r="V7" s="118">
        <f t="shared" si="3"/>
        <v>319027.08400067058</v>
      </c>
      <c r="W7" s="118">
        <f t="shared" si="3"/>
        <v>331788.20736069733</v>
      </c>
      <c r="X7" s="118">
        <f t="shared" si="3"/>
        <v>345059.77565512527</v>
      </c>
      <c r="Y7" s="118">
        <f t="shared" si="3"/>
        <v>358862.20668133034</v>
      </c>
      <c r="Z7" s="118">
        <f t="shared" si="3"/>
        <v>373216.73494858359</v>
      </c>
      <c r="AA7" s="118">
        <f t="shared" si="3"/>
        <v>388145.44434652693</v>
      </c>
      <c r="AB7" s="118">
        <f t="shared" si="3"/>
        <v>403671.30212038802</v>
      </c>
      <c r="AC7" s="33"/>
      <c r="AM7" s="88" t="s">
        <v>288</v>
      </c>
    </row>
    <row r="8" spans="1:39">
      <c r="A8" s="77">
        <f>A7+0.1</f>
        <v>1.3000000000000003</v>
      </c>
      <c r="B8" s="68"/>
      <c r="C8" s="68" t="s">
        <v>152</v>
      </c>
      <c r="D8" s="81">
        <v>22223</v>
      </c>
      <c r="F8" s="94" t="s">
        <v>12</v>
      </c>
      <c r="G8" s="118"/>
      <c r="H8" s="118"/>
      <c r="I8" s="117">
        <f>IF($D18="Single",'Tax Rates'!D34,IF($D18="MarriedFilingJointly",'Tax Rates'!D35,IF($D18="MarriedFilingSeparately",'Tax Rates'!D36,IF($D18=HeadOfHousehold,'Tax Rates'!D37))))</f>
        <v>53670.15</v>
      </c>
      <c r="J8" s="117">
        <f>IF($D18="Single",'Tax Rates'!E34,IF($D18="MarriedFilingJointly",'Tax Rates'!E35,IF($D18="MarriedFilingSeparately",'Tax Rates'!E36,IF($D18=HeadOfHousehold,'Tax Rates'!E37))))</f>
        <v>41263.547903999999</v>
      </c>
      <c r="K8" s="117">
        <f>IF($D18="Single",'Tax Rates'!F34,IF($D18="MarriedFilingJointly",'Tax Rates'!F35,IF($D18="MarriedFilingSeparately",'Tax Rates'!F36,IF($D18=HeadOfHousehold,'Tax Rates'!F37))))</f>
        <v>43987.797020160004</v>
      </c>
      <c r="L8" s="117">
        <f>IF($D18="Single",'Tax Rates'!G34,IF($D18="MarriedFilingJointly",'Tax Rates'!G35,IF($D18="MarriedFilingSeparately",'Tax Rates'!G36,IF($D18=HeadOfHousehold,'Tax Rates'!G37))))</f>
        <v>64433.90600000001</v>
      </c>
      <c r="M8" s="117">
        <f>IF($D18="Single",'Tax Rates'!H34,IF($D18="MarriedFilingJointly",'Tax Rates'!H35,IF($D18="MarriedFilingSeparately",'Tax Rates'!H36,IF($D18=HeadOfHousehold,'Tax Rates'!H37))))</f>
        <v>73836.629058560051</v>
      </c>
      <c r="N8" s="117">
        <f>IF($D18="Single",'Tax Rates'!I34,IF($D18="MarriedFilingJointly",'Tax Rates'!I35,IF($D18="MarriedFilingSeparately",'Tax Rates'!I36,IF($D18=HeadOfHousehold,'Tax Rates'!I37))))</f>
        <v>79305.764620902453</v>
      </c>
      <c r="O8" s="117">
        <f>IF($D18="Single",'Tax Rates'!J34,IF($D18="MarriedFilingJointly",'Tax Rates'!J35,IF($D18="MarriedFilingSeparately",'Tax Rates'!J36,IF($D18=HeadOfHousehold,'Tax Rates'!J37))))</f>
        <v>84993.665605738555</v>
      </c>
      <c r="P8" s="117">
        <f>IF($D18="Single",'Tax Rates'!K34,IF($D18="MarriedFilingJointly",'Tax Rates'!K35,IF($D18="MarriedFilingSeparately",'Tax Rates'!K36,IF($D18=HeadOfHousehold,'Tax Rates'!K37))))</f>
        <v>90909.082629968092</v>
      </c>
      <c r="Q8" s="117">
        <f>IF($D18="Single",'Tax Rates'!L34,IF($D18="MarriedFilingJointly",'Tax Rates'!L35,IF($D18="MarriedFilingSeparately",'Tax Rates'!L36,IF($D18=HeadOfHousehold,'Tax Rates'!L37))))</f>
        <v>97061.116335166822</v>
      </c>
      <c r="R8" s="117">
        <f>IF($D18="Single",'Tax Rates'!M34,IF($D18="MarriedFilingJointly",'Tax Rates'!M35,IF($D18="MarriedFilingSeparately",'Tax Rates'!M36,IF($D18=HeadOfHousehold,'Tax Rates'!M37))))</f>
        <v>103459.23138857353</v>
      </c>
      <c r="S8" s="117">
        <f>IF($D18="Single",'Tax Rates'!N34,IF($D18="MarriedFilingJointly",'Tax Rates'!N35,IF($D18="MarriedFilingSeparately",'Tax Rates'!N36,IF($D18=HeadOfHousehold,'Tax Rates'!N37))))</f>
        <v>110113.27104411644</v>
      </c>
      <c r="T8" s="117">
        <f>IF($D18="Single",'Tax Rates'!O34,IF($D18="MarriedFilingJointly",'Tax Rates'!O35,IF($D18="MarriedFilingSeparately",'Tax Rates'!O36,IF($D18=HeadOfHousehold,'Tax Rates'!O37))))</f>
        <v>117033.47228588111</v>
      </c>
      <c r="U8" s="117">
        <f>IF($D18="Single",'Tax Rates'!P34,IF($D18="MarriedFilingJointly",'Tax Rates'!P35,IF($D18="MarriedFilingSeparately",'Tax Rates'!P36,IF($D18=HeadOfHousehold,'Tax Rates'!P37))))</f>
        <v>124230.48157731639</v>
      </c>
      <c r="V8" s="117">
        <f>IF($D18="Single",'Tax Rates'!Q34,IF($D18="MarriedFilingJointly",'Tax Rates'!Q35,IF($D18="MarriedFilingSeparately",'Tax Rates'!Q36,IF($D18=HeadOfHousehold,'Tax Rates'!Q37))))</f>
        <v>131715.37124040906</v>
      </c>
      <c r="W8" s="117">
        <f>IF($D18="Single",'Tax Rates'!R34,IF($D18="MarriedFilingJointly",'Tax Rates'!R35,IF($D18="MarriedFilingSeparately",'Tax Rates'!R36,IF($D18=HeadOfHousehold,'Tax Rates'!R37))))</f>
        <v>139499.65649002537</v>
      </c>
      <c r="X8" s="117">
        <f>IF($D18="Single",'Tax Rates'!S34,IF($D18="MarriedFilingJointly",'Tax Rates'!S35,IF($D18="MarriedFilingSeparately",'Tax Rates'!S36,IF($D18=HeadOfHousehold,'Tax Rates'!S37))))</f>
        <v>147595.31314962643</v>
      </c>
      <c r="Y8" s="117">
        <f>IF($D18="Single",'Tax Rates'!T34,IF($D18="MarriedFilingJointly",'Tax Rates'!T35,IF($D18="MarriedFilingSeparately",'Tax Rates'!T36,IF($D18=HeadOfHousehold,'Tax Rates'!T37))))</f>
        <v>156014.79607561152</v>
      </c>
      <c r="Z8" s="117">
        <f>IF($D18="Single",'Tax Rates'!U34,IF($D18="MarriedFilingJointly",'Tax Rates'!U35,IF($D18="MarriedFilingSeparately",'Tax Rates'!U36,IF($D18=HeadOfHousehold,'Tax Rates'!U37))))</f>
        <v>108216.35</v>
      </c>
      <c r="AA8" s="117">
        <f>IF($D18="Single",'Tax Rates'!V34,IF($D18="MarriedFilingJointly",'Tax Rates'!V35,IF($D18="MarriedFilingSeparately",'Tax Rates'!V36,IF($D18=HeadOfHousehold,'Tax Rates'!V37))))</f>
        <v>108216.35</v>
      </c>
      <c r="AB8" s="117">
        <f>IF($D18="Single",'Tax Rates'!W34,IF($D18="MarriedFilingJointly",'Tax Rates'!W35,IF($D18="MarriedFilingSeparately",'Tax Rates'!W36,IF($D18=HeadOfHousehold,'Tax Rates'!W37))))</f>
        <v>108216.35</v>
      </c>
      <c r="AC8" s="33"/>
      <c r="AM8" s="88" t="s">
        <v>289</v>
      </c>
    </row>
    <row r="9" spans="1:39">
      <c r="A9" s="77">
        <f>A8+0.1</f>
        <v>1.4000000000000004</v>
      </c>
      <c r="B9" s="68"/>
      <c r="C9" s="68" t="s">
        <v>137</v>
      </c>
      <c r="D9" s="81">
        <v>3</v>
      </c>
      <c r="F9" s="70" t="s">
        <v>214</v>
      </c>
      <c r="G9" s="118"/>
      <c r="H9" s="118"/>
      <c r="I9" s="112">
        <f>I7-I8</f>
        <v>98239.85</v>
      </c>
      <c r="J9" s="112">
        <f>J7-J8</f>
        <v>87237.768895999994</v>
      </c>
      <c r="K9" s="112">
        <f>K7-K8</f>
        <v>89653.612451839988</v>
      </c>
      <c r="L9" s="112">
        <f t="shared" ref="L9:AB9" si="4">L7-L8</f>
        <v>144295.69399999999</v>
      </c>
      <c r="M9" s="112">
        <f t="shared" si="4"/>
        <v>150307.27103743999</v>
      </c>
      <c r="N9" s="112">
        <f t="shared" si="4"/>
        <v>153803.93147893762</v>
      </c>
      <c r="O9" s="112">
        <f t="shared" si="4"/>
        <v>157440.45833809511</v>
      </c>
      <c r="P9" s="112">
        <f t="shared" si="4"/>
        <v>161222.44627161892</v>
      </c>
      <c r="Q9" s="112">
        <f t="shared" si="4"/>
        <v>165155.71372248369</v>
      </c>
      <c r="R9" s="112">
        <f t="shared" si="4"/>
        <v>169246.31187138305</v>
      </c>
      <c r="S9" s="112">
        <f t="shared" si="4"/>
        <v>173500.53394623837</v>
      </c>
      <c r="T9" s="112">
        <f t="shared" si="4"/>
        <v>177924.92490408791</v>
      </c>
      <c r="U9" s="112">
        <f t="shared" si="4"/>
        <v>182526.29150025142</v>
      </c>
      <c r="V9" s="112">
        <f t="shared" si="4"/>
        <v>187311.71276026152</v>
      </c>
      <c r="W9" s="112">
        <f t="shared" si="4"/>
        <v>192288.55087067196</v>
      </c>
      <c r="X9" s="112">
        <f t="shared" si="4"/>
        <v>197464.46250549884</v>
      </c>
      <c r="Y9" s="112">
        <f t="shared" si="4"/>
        <v>202847.41060571882</v>
      </c>
      <c r="Z9" s="112">
        <f t="shared" si="4"/>
        <v>265000.38494858355</v>
      </c>
      <c r="AA9" s="112">
        <f t="shared" si="4"/>
        <v>279929.09434652689</v>
      </c>
      <c r="AB9" s="112">
        <f t="shared" si="4"/>
        <v>295454.95212038804</v>
      </c>
      <c r="AC9" s="33"/>
      <c r="AM9" s="88" t="s">
        <v>204</v>
      </c>
    </row>
    <row r="10" spans="1:39">
      <c r="F10" s="70" t="s">
        <v>157</v>
      </c>
      <c r="G10" s="118"/>
      <c r="H10" s="118"/>
      <c r="I10" s="117">
        <f>D14</f>
        <v>10000</v>
      </c>
      <c r="J10" s="112"/>
      <c r="K10" s="118"/>
      <c r="L10" s="118"/>
      <c r="M10" s="118"/>
      <c r="N10" s="118"/>
      <c r="O10" s="118"/>
      <c r="P10" s="118"/>
      <c r="Q10" s="118"/>
      <c r="R10" s="118"/>
      <c r="S10" s="118"/>
      <c r="T10" s="118"/>
      <c r="U10" s="118"/>
      <c r="V10" s="118"/>
      <c r="W10" s="118"/>
      <c r="X10" s="118"/>
      <c r="Y10" s="118"/>
      <c r="Z10" s="118"/>
      <c r="AA10" s="118"/>
      <c r="AB10" s="118"/>
      <c r="AC10" s="33"/>
      <c r="AM10" s="88"/>
    </row>
    <row r="11" spans="1:39">
      <c r="B11" s="2" t="s">
        <v>150</v>
      </c>
      <c r="F11" s="84" t="s">
        <v>161</v>
      </c>
      <c r="G11" s="118"/>
      <c r="H11" s="118"/>
      <c r="I11" s="118">
        <f>I9+I10</f>
        <v>108239.85</v>
      </c>
      <c r="J11" s="118">
        <f t="shared" ref="J11:K11" si="5">J9+J10</f>
        <v>87237.768895999994</v>
      </c>
      <c r="K11" s="118">
        <f t="shared" si="5"/>
        <v>89653.612451839988</v>
      </c>
      <c r="L11" s="118">
        <f t="shared" ref="L11:AB11" si="6">L9+L10</f>
        <v>144295.69399999999</v>
      </c>
      <c r="M11" s="118">
        <f t="shared" si="6"/>
        <v>150307.27103743999</v>
      </c>
      <c r="N11" s="118">
        <f t="shared" si="6"/>
        <v>153803.93147893762</v>
      </c>
      <c r="O11" s="118">
        <f t="shared" si="6"/>
        <v>157440.45833809511</v>
      </c>
      <c r="P11" s="118">
        <f t="shared" si="6"/>
        <v>161222.44627161892</v>
      </c>
      <c r="Q11" s="118">
        <f t="shared" si="6"/>
        <v>165155.71372248369</v>
      </c>
      <c r="R11" s="118">
        <f t="shared" si="6"/>
        <v>169246.31187138305</v>
      </c>
      <c r="S11" s="118">
        <f t="shared" si="6"/>
        <v>173500.53394623837</v>
      </c>
      <c r="T11" s="118">
        <f t="shared" si="6"/>
        <v>177924.92490408791</v>
      </c>
      <c r="U11" s="118">
        <f t="shared" si="6"/>
        <v>182526.29150025142</v>
      </c>
      <c r="V11" s="118">
        <f t="shared" si="6"/>
        <v>187311.71276026152</v>
      </c>
      <c r="W11" s="118">
        <f t="shared" si="6"/>
        <v>192288.55087067196</v>
      </c>
      <c r="X11" s="118">
        <f t="shared" si="6"/>
        <v>197464.46250549884</v>
      </c>
      <c r="Y11" s="118">
        <f t="shared" si="6"/>
        <v>202847.41060571882</v>
      </c>
      <c r="Z11" s="118">
        <f t="shared" si="6"/>
        <v>265000.38494858355</v>
      </c>
      <c r="AA11" s="118">
        <f t="shared" si="6"/>
        <v>279929.09434652689</v>
      </c>
      <c r="AB11" s="118">
        <f t="shared" si="6"/>
        <v>295454.95212038804</v>
      </c>
      <c r="AC11" s="33"/>
      <c r="AM11" s="88">
        <v>0</v>
      </c>
    </row>
    <row r="12" spans="1:39">
      <c r="A12" s="77">
        <f>A9+0.1</f>
        <v>1.5000000000000004</v>
      </c>
      <c r="B12" s="68"/>
      <c r="C12" s="68" t="s">
        <v>49</v>
      </c>
      <c r="D12" s="81" t="s">
        <v>146</v>
      </c>
      <c r="F12" s="70"/>
      <c r="G12" s="118"/>
      <c r="H12" s="118"/>
      <c r="I12" s="118"/>
      <c r="J12" s="118"/>
      <c r="K12" s="118"/>
      <c r="L12" s="118"/>
      <c r="M12" s="118"/>
      <c r="N12" s="118"/>
      <c r="O12" s="118"/>
      <c r="P12" s="118"/>
      <c r="Q12" s="118"/>
      <c r="R12" s="118"/>
      <c r="S12" s="118"/>
      <c r="T12" s="118"/>
      <c r="U12" s="118"/>
      <c r="V12" s="118"/>
      <c r="W12" s="118"/>
      <c r="X12" s="118"/>
      <c r="Y12" s="118"/>
      <c r="Z12" s="118"/>
      <c r="AA12" s="118"/>
      <c r="AB12" s="119"/>
      <c r="AC12" s="33"/>
      <c r="AM12" s="88">
        <v>1</v>
      </c>
    </row>
    <row r="13" spans="1:39" ht="32.25" customHeight="1" thickBot="1">
      <c r="A13" s="77">
        <f>A12+0.1</f>
        <v>1.6000000000000005</v>
      </c>
      <c r="B13" s="68"/>
      <c r="C13" s="78" t="s">
        <v>51</v>
      </c>
      <c r="D13" s="81">
        <v>3</v>
      </c>
      <c r="F13" s="85" t="s">
        <v>277</v>
      </c>
      <c r="G13" s="120"/>
      <c r="H13" s="120"/>
      <c r="I13" s="121"/>
      <c r="J13" s="121"/>
      <c r="K13" s="121"/>
      <c r="L13" s="121"/>
      <c r="M13" s="121"/>
      <c r="N13" s="121"/>
      <c r="O13" s="121"/>
      <c r="P13" s="121"/>
      <c r="Q13" s="121"/>
      <c r="R13" s="121"/>
      <c r="S13" s="121"/>
      <c r="T13" s="121"/>
      <c r="U13" s="121"/>
      <c r="V13" s="121"/>
      <c r="W13" s="121"/>
      <c r="X13" s="121"/>
      <c r="Y13" s="121"/>
      <c r="Z13" s="121"/>
      <c r="AA13" s="121"/>
      <c r="AB13" s="122"/>
      <c r="AC13" s="33"/>
      <c r="AM13" s="88">
        <v>2</v>
      </c>
    </row>
    <row r="14" spans="1:39" ht="16.5" thickTop="1" thickBot="1">
      <c r="A14" s="77">
        <f>A13+0.1</f>
        <v>1.7000000000000006</v>
      </c>
      <c r="B14" s="68"/>
      <c r="C14" s="68" t="s">
        <v>134</v>
      </c>
      <c r="D14" s="81">
        <v>10000</v>
      </c>
      <c r="F14" s="82" t="s">
        <v>278</v>
      </c>
      <c r="G14" s="120"/>
      <c r="H14" s="123"/>
      <c r="I14" s="124">
        <v>14000</v>
      </c>
      <c r="J14" s="125">
        <v>14229.6</v>
      </c>
      <c r="K14" s="125">
        <v>14462.96544</v>
      </c>
      <c r="L14" s="125">
        <v>14700.158073216</v>
      </c>
      <c r="M14" s="125">
        <v>14941.240665616742</v>
      </c>
      <c r="N14" s="125">
        <v>15186.277012532857</v>
      </c>
      <c r="O14" s="125">
        <v>15435.331955538395</v>
      </c>
      <c r="P14" s="125">
        <v>15688.471399609225</v>
      </c>
      <c r="Q14" s="125">
        <v>15945.762330562817</v>
      </c>
      <c r="R14" s="125">
        <v>16207.272832784047</v>
      </c>
      <c r="S14" s="125">
        <v>16473.072107241704</v>
      </c>
      <c r="T14" s="125">
        <v>16743.230489800466</v>
      </c>
      <c r="U14" s="125">
        <v>17017.819469833194</v>
      </c>
      <c r="V14" s="125">
        <v>17296.911709138458</v>
      </c>
      <c r="W14" s="125">
        <v>17580.581061168326</v>
      </c>
      <c r="X14" s="125">
        <v>17868.902590571488</v>
      </c>
      <c r="Y14" s="125">
        <v>18161.95259305686</v>
      </c>
      <c r="Z14" s="125">
        <v>18459.808615582991</v>
      </c>
      <c r="AA14" s="125">
        <v>18762.54947687855</v>
      </c>
      <c r="AB14" s="126">
        <v>19070.255288299359</v>
      </c>
      <c r="AC14" s="33"/>
      <c r="AM14" s="88">
        <v>3</v>
      </c>
    </row>
    <row r="15" spans="1:39">
      <c r="A15" s="77">
        <f>A14+0.1</f>
        <v>1.8000000000000007</v>
      </c>
      <c r="B15" s="68"/>
      <c r="C15" s="68" t="s">
        <v>128</v>
      </c>
      <c r="D15" s="81">
        <v>0</v>
      </c>
      <c r="F15" s="86" t="s">
        <v>280</v>
      </c>
      <c r="G15" s="118"/>
      <c r="H15" s="118"/>
      <c r="I15" s="101" t="s">
        <v>279</v>
      </c>
      <c r="J15" s="101"/>
      <c r="K15" s="101"/>
      <c r="L15" s="101"/>
      <c r="M15" s="101"/>
      <c r="N15" s="101"/>
      <c r="O15" s="101"/>
      <c r="P15" s="101"/>
      <c r="Q15" s="101"/>
      <c r="R15" s="101"/>
      <c r="S15" s="101"/>
      <c r="T15" s="101"/>
      <c r="U15" s="101"/>
      <c r="V15" s="101"/>
      <c r="W15" s="101"/>
      <c r="X15" s="101"/>
      <c r="Y15" s="101"/>
      <c r="Z15" s="101"/>
      <c r="AA15" s="101"/>
      <c r="AB15" s="127"/>
      <c r="AC15" s="33"/>
      <c r="AM15" s="88">
        <v>4</v>
      </c>
    </row>
    <row r="16" spans="1:39">
      <c r="A16" s="77">
        <f t="shared" ref="A16:A18" si="7">A15+0.1</f>
        <v>1.9000000000000008</v>
      </c>
      <c r="B16" s="68"/>
      <c r="C16" s="68" t="s">
        <v>155</v>
      </c>
      <c r="D16" s="81">
        <v>0</v>
      </c>
      <c r="F16" s="71"/>
      <c r="G16" s="116"/>
      <c r="H16" s="116"/>
      <c r="I16" s="117">
        <f>(SUM($D$65:$D$68)*12) + SUM($D$71:$D$73)</f>
        <v>14000</v>
      </c>
      <c r="J16" s="118">
        <f t="shared" ref="J16:AB16" si="8">I16*(1+$I$72)</f>
        <v>14229.6</v>
      </c>
      <c r="K16" s="118">
        <f t="shared" si="8"/>
        <v>14462.96544</v>
      </c>
      <c r="L16" s="118">
        <f t="shared" si="8"/>
        <v>14700.158073216</v>
      </c>
      <c r="M16" s="118">
        <f t="shared" si="8"/>
        <v>14941.240665616742</v>
      </c>
      <c r="N16" s="118">
        <f t="shared" si="8"/>
        <v>15186.277012532857</v>
      </c>
      <c r="O16" s="118">
        <f t="shared" si="8"/>
        <v>15435.331955538395</v>
      </c>
      <c r="P16" s="118">
        <f t="shared" si="8"/>
        <v>15688.471399609225</v>
      </c>
      <c r="Q16" s="118">
        <f t="shared" si="8"/>
        <v>15945.762330562817</v>
      </c>
      <c r="R16" s="118">
        <f t="shared" si="8"/>
        <v>16207.272832784047</v>
      </c>
      <c r="S16" s="118">
        <f t="shared" si="8"/>
        <v>16473.072107241704</v>
      </c>
      <c r="T16" s="118">
        <f t="shared" si="8"/>
        <v>16743.230489800466</v>
      </c>
      <c r="U16" s="118">
        <f t="shared" si="8"/>
        <v>17017.819469833194</v>
      </c>
      <c r="V16" s="118">
        <f t="shared" si="8"/>
        <v>17296.911709138458</v>
      </c>
      <c r="W16" s="118">
        <f t="shared" si="8"/>
        <v>17580.581061168326</v>
      </c>
      <c r="X16" s="118">
        <f t="shared" si="8"/>
        <v>17868.902590571488</v>
      </c>
      <c r="Y16" s="118">
        <f t="shared" si="8"/>
        <v>18161.95259305686</v>
      </c>
      <c r="Z16" s="118">
        <f t="shared" si="8"/>
        <v>18459.808615582991</v>
      </c>
      <c r="AA16" s="118">
        <f t="shared" si="8"/>
        <v>18762.54947687855</v>
      </c>
      <c r="AB16" s="118">
        <f t="shared" si="8"/>
        <v>19070.255288299359</v>
      </c>
      <c r="AC16" s="33"/>
      <c r="AM16" s="88">
        <v>5</v>
      </c>
    </row>
    <row r="17" spans="1:39" ht="15.75" thickBot="1">
      <c r="A17" s="77">
        <f t="shared" si="7"/>
        <v>2.0000000000000009</v>
      </c>
      <c r="B17" s="68"/>
      <c r="C17" s="68" t="s">
        <v>26</v>
      </c>
      <c r="D17" s="83">
        <v>0.03</v>
      </c>
      <c r="F17" s="70"/>
      <c r="G17" s="118"/>
      <c r="H17" s="118"/>
      <c r="I17" s="121"/>
      <c r="J17" s="121"/>
      <c r="K17" s="121"/>
      <c r="L17" s="121"/>
      <c r="M17" s="121"/>
      <c r="N17" s="121"/>
      <c r="O17" s="121"/>
      <c r="P17" s="121"/>
      <c r="Q17" s="121"/>
      <c r="R17" s="121"/>
      <c r="S17" s="121"/>
      <c r="T17" s="121"/>
      <c r="U17" s="121"/>
      <c r="V17" s="121"/>
      <c r="W17" s="121"/>
      <c r="X17" s="121"/>
      <c r="Y17" s="121"/>
      <c r="Z17" s="121"/>
      <c r="AA17" s="121"/>
      <c r="AB17" s="122"/>
      <c r="AC17" s="33"/>
      <c r="AM17" s="88"/>
    </row>
    <row r="18" spans="1:39" ht="16.5" thickTop="1" thickBot="1">
      <c r="A18" s="77">
        <f t="shared" si="7"/>
        <v>2.100000000000001</v>
      </c>
      <c r="B18" s="68"/>
      <c r="C18" s="68" t="s">
        <v>131</v>
      </c>
      <c r="D18" s="81" t="s">
        <v>27</v>
      </c>
      <c r="F18" s="70" t="s">
        <v>281</v>
      </c>
      <c r="G18" s="118"/>
      <c r="H18" s="128"/>
      <c r="I18" s="129">
        <v>0</v>
      </c>
      <c r="J18" s="125">
        <v>0</v>
      </c>
      <c r="K18" s="125">
        <v>0</v>
      </c>
      <c r="L18" s="125">
        <v>6298.0251937025796</v>
      </c>
      <c r="M18" s="125">
        <v>6332.5972040919351</v>
      </c>
      <c r="N18" s="125">
        <v>11145.756765447477</v>
      </c>
      <c r="O18" s="125">
        <v>11212.811122959594</v>
      </c>
      <c r="P18" s="125">
        <v>11283.345108522095</v>
      </c>
      <c r="Q18" s="125">
        <v>11357.50068959776</v>
      </c>
      <c r="R18" s="125">
        <v>11435.425046856526</v>
      </c>
      <c r="S18" s="125">
        <v>11517.270754563539</v>
      </c>
      <c r="T18" s="125">
        <v>11603.195966974878</v>
      </c>
      <c r="U18" s="125">
        <v>11693.364610935711</v>
      </c>
      <c r="V18" s="125">
        <v>11787.946584881905</v>
      </c>
      <c r="W18" s="125">
        <v>11887.1179644525</v>
      </c>
      <c r="X18" s="125">
        <v>11991.061214926995</v>
      </c>
      <c r="Y18" s="125">
        <v>12099.965410708257</v>
      </c>
      <c r="Z18" s="125">
        <v>12214.026462078804</v>
      </c>
      <c r="AA18" s="125">
        <v>12333.447349465478</v>
      </c>
      <c r="AB18" s="126">
        <v>12458.438365454978</v>
      </c>
      <c r="AC18" s="33"/>
      <c r="AM18" s="88" t="s">
        <v>205</v>
      </c>
    </row>
    <row r="19" spans="1:39">
      <c r="F19" s="72" t="s">
        <v>280</v>
      </c>
      <c r="G19" s="118"/>
      <c r="H19" s="118"/>
      <c r="I19" s="101" t="s">
        <v>279</v>
      </c>
      <c r="J19" s="101"/>
      <c r="K19" s="101"/>
      <c r="L19" s="101"/>
      <c r="M19" s="101"/>
      <c r="N19" s="101"/>
      <c r="O19" s="101"/>
      <c r="P19" s="101"/>
      <c r="Q19" s="101"/>
      <c r="R19" s="101"/>
      <c r="S19" s="101"/>
      <c r="T19" s="101"/>
      <c r="U19" s="101"/>
      <c r="V19" s="101"/>
      <c r="W19" s="101"/>
      <c r="X19" s="101"/>
      <c r="Y19" s="101"/>
      <c r="Z19" s="101"/>
      <c r="AA19" s="101"/>
      <c r="AB19" s="127"/>
      <c r="AC19" s="33"/>
      <c r="AM19" s="88" t="s">
        <v>206</v>
      </c>
    </row>
    <row r="20" spans="1:39" ht="18.75">
      <c r="B20" s="3" t="s">
        <v>37</v>
      </c>
      <c r="F20" s="72"/>
      <c r="G20" s="118"/>
      <c r="H20" s="118"/>
      <c r="I20" s="101">
        <f>'Child data'!$I45/2</f>
        <v>0</v>
      </c>
      <c r="J20" s="101">
        <f>'Child data'!$I46/2</f>
        <v>0</v>
      </c>
      <c r="K20" s="101">
        <f>'Child data'!$I47/2</f>
        <v>0</v>
      </c>
      <c r="L20" s="101">
        <f>'Child data'!$I48/2</f>
        <v>6298.0251937025796</v>
      </c>
      <c r="M20" s="101">
        <f>'Child data'!$I49/2</f>
        <v>6332.5972040919351</v>
      </c>
      <c r="N20" s="101">
        <f>'Child data'!$I50/2</f>
        <v>11145.756765447477</v>
      </c>
      <c r="O20" s="101">
        <f>'Child data'!$I51/2</f>
        <v>11212.811122959594</v>
      </c>
      <c r="P20" s="101">
        <f>'Child data'!$I52/2</f>
        <v>11283.345108522095</v>
      </c>
      <c r="Q20" s="101">
        <f>'Child data'!$I53/2</f>
        <v>11357.50068959776</v>
      </c>
      <c r="R20" s="101">
        <f>'Child data'!$I54/2</f>
        <v>11435.425046856526</v>
      </c>
      <c r="S20" s="101">
        <f>'Child data'!$I55/2</f>
        <v>11517.270754563539</v>
      </c>
      <c r="T20" s="101">
        <f>'Child data'!$I56/2</f>
        <v>11603.195966974878</v>
      </c>
      <c r="U20" s="101">
        <f>'Child data'!$I57/2</f>
        <v>11693.364610935711</v>
      </c>
      <c r="V20" s="101">
        <f>'Child data'!$I58/2</f>
        <v>11787.946584881905</v>
      </c>
      <c r="W20" s="101">
        <f>'Child data'!$I59/2</f>
        <v>11887.1179644525</v>
      </c>
      <c r="X20" s="101">
        <f>'Child data'!$I60/2</f>
        <v>11991.061214926995</v>
      </c>
      <c r="Y20" s="101">
        <f>'Child data'!$I61/2</f>
        <v>12099.965410708257</v>
      </c>
      <c r="Z20" s="101">
        <f>'Child data'!$I62/2</f>
        <v>12214.026462078804</v>
      </c>
      <c r="AA20" s="101">
        <f>'Child data'!$I63/2</f>
        <v>12333.447349465478</v>
      </c>
      <c r="AB20" s="101">
        <f>'Child data'!$I64/2</f>
        <v>12458.438365454978</v>
      </c>
      <c r="AC20" s="33"/>
      <c r="AM20" s="88" t="s">
        <v>207</v>
      </c>
    </row>
    <row r="21" spans="1:39" ht="15.75" thickBot="1">
      <c r="A21" s="77">
        <f>A18+0.1</f>
        <v>2.2000000000000011</v>
      </c>
      <c r="B21" s="68"/>
      <c r="C21" s="68" t="s">
        <v>39</v>
      </c>
      <c r="D21" s="81">
        <v>150000</v>
      </c>
      <c r="F21" s="72"/>
      <c r="G21" s="118"/>
      <c r="H21" s="118"/>
      <c r="I21" s="130"/>
      <c r="J21" s="130"/>
      <c r="K21" s="130"/>
      <c r="L21" s="130"/>
      <c r="M21" s="130"/>
      <c r="N21" s="130"/>
      <c r="O21" s="130"/>
      <c r="P21" s="130"/>
      <c r="Q21" s="130"/>
      <c r="R21" s="130"/>
      <c r="S21" s="130"/>
      <c r="T21" s="130"/>
      <c r="U21" s="130"/>
      <c r="V21" s="130"/>
      <c r="W21" s="130"/>
      <c r="X21" s="130"/>
      <c r="Y21" s="130"/>
      <c r="Z21" s="130"/>
      <c r="AA21" s="130"/>
      <c r="AB21" s="131"/>
      <c r="AC21" s="33"/>
      <c r="AM21" s="88" t="s">
        <v>208</v>
      </c>
    </row>
    <row r="22" spans="1:39" ht="16.5" thickTop="1" thickBot="1">
      <c r="A22" s="77">
        <f>A21+0.1</f>
        <v>2.3000000000000012</v>
      </c>
      <c r="B22" s="68"/>
      <c r="C22" s="68" t="s">
        <v>135</v>
      </c>
      <c r="D22" s="81">
        <v>40000</v>
      </c>
      <c r="F22" s="94" t="s">
        <v>63</v>
      </c>
      <c r="G22" s="118"/>
      <c r="H22" s="128"/>
      <c r="I22" s="132">
        <f>IF(I23&gt;I26,I26,I23)</f>
        <v>10044.800000000001</v>
      </c>
      <c r="J22" s="132">
        <f t="shared" ref="J22:AB22" si="9">IF(J23&gt;J26,J26,J23)</f>
        <v>10446.592000000001</v>
      </c>
      <c r="K22" s="132">
        <f t="shared" si="9"/>
        <v>10864.455680000001</v>
      </c>
      <c r="L22" s="132">
        <f t="shared" si="9"/>
        <v>16872.960000000003</v>
      </c>
      <c r="M22" s="132">
        <f t="shared" si="9"/>
        <v>17500</v>
      </c>
      <c r="N22" s="132">
        <f t="shared" si="9"/>
        <v>18000</v>
      </c>
      <c r="O22" s="132">
        <f t="shared" si="9"/>
        <v>18500</v>
      </c>
      <c r="P22" s="132">
        <f t="shared" si="9"/>
        <v>18500</v>
      </c>
      <c r="Q22" s="132">
        <f t="shared" si="9"/>
        <v>19000</v>
      </c>
      <c r="R22" s="132">
        <f t="shared" si="9"/>
        <v>19500</v>
      </c>
      <c r="S22" s="132">
        <f t="shared" si="9"/>
        <v>20000</v>
      </c>
      <c r="T22" s="132">
        <f t="shared" si="9"/>
        <v>20500</v>
      </c>
      <c r="U22" s="132">
        <f t="shared" si="9"/>
        <v>20500</v>
      </c>
      <c r="V22" s="132">
        <f t="shared" si="9"/>
        <v>21000</v>
      </c>
      <c r="W22" s="132">
        <f t="shared" si="9"/>
        <v>21500</v>
      </c>
      <c r="X22" s="132">
        <f t="shared" si="9"/>
        <v>22000</v>
      </c>
      <c r="Y22" s="132">
        <f t="shared" si="9"/>
        <v>22500</v>
      </c>
      <c r="Z22" s="132">
        <f t="shared" si="9"/>
        <v>23000</v>
      </c>
      <c r="AA22" s="132">
        <f t="shared" si="9"/>
        <v>23500</v>
      </c>
      <c r="AB22" s="132">
        <f t="shared" si="9"/>
        <v>24000</v>
      </c>
      <c r="AC22" s="33"/>
      <c r="AM22" s="88" t="s">
        <v>209</v>
      </c>
    </row>
    <row r="23" spans="1:39" ht="16.5" thickTop="1" thickBot="1">
      <c r="F23" s="72" t="s">
        <v>69</v>
      </c>
      <c r="G23" s="118"/>
      <c r="H23" s="118"/>
      <c r="I23" s="133">
        <f>I4*$D$60</f>
        <v>10044.800000000001</v>
      </c>
      <c r="J23" s="101">
        <f t="shared" ref="J23:AB23" si="10">J4*$D$60</f>
        <v>10446.592000000001</v>
      </c>
      <c r="K23" s="101">
        <f t="shared" si="10"/>
        <v>10864.455680000001</v>
      </c>
      <c r="L23" s="101">
        <f t="shared" si="10"/>
        <v>16872.960000000003</v>
      </c>
      <c r="M23" s="101">
        <f t="shared" si="10"/>
        <v>17547.878400000005</v>
      </c>
      <c r="N23" s="101">
        <f t="shared" si="10"/>
        <v>18249.793536000008</v>
      </c>
      <c r="O23" s="101">
        <f t="shared" si="10"/>
        <v>18979.785277440005</v>
      </c>
      <c r="P23" s="101">
        <f>P4*$D$60</f>
        <v>19738.976688537605</v>
      </c>
      <c r="Q23" s="101">
        <f t="shared" si="10"/>
        <v>20528.535756079113</v>
      </c>
      <c r="R23" s="101">
        <f t="shared" si="10"/>
        <v>21349.677186322282</v>
      </c>
      <c r="S23" s="101">
        <f t="shared" si="10"/>
        <v>22203.664273775168</v>
      </c>
      <c r="T23" s="101">
        <f>T4*$D$60</f>
        <v>23091.810844726177</v>
      </c>
      <c r="U23" s="101">
        <f t="shared" si="10"/>
        <v>24015.483278515225</v>
      </c>
      <c r="V23" s="101">
        <f t="shared" si="10"/>
        <v>24976.102609655838</v>
      </c>
      <c r="W23" s="101">
        <f t="shared" si="10"/>
        <v>25975.146714042072</v>
      </c>
      <c r="X23" s="101">
        <f t="shared" si="10"/>
        <v>27014.152582603754</v>
      </c>
      <c r="Y23" s="101">
        <f>Y4*$D$60</f>
        <v>28094.718685907908</v>
      </c>
      <c r="Z23" s="101">
        <f t="shared" si="10"/>
        <v>29218.507433344228</v>
      </c>
      <c r="AA23" s="101">
        <f t="shared" si="10"/>
        <v>30387.247730677995</v>
      </c>
      <c r="AB23" s="101">
        <f t="shared" si="10"/>
        <v>31602.737639905117</v>
      </c>
      <c r="AC23" s="33"/>
      <c r="AM23" s="88" t="s">
        <v>210</v>
      </c>
    </row>
    <row r="24" spans="1:39" ht="15.75">
      <c r="A24" s="197" t="s">
        <v>45</v>
      </c>
      <c r="B24" s="198"/>
      <c r="C24" s="198"/>
      <c r="D24" s="199"/>
      <c r="F24" s="72" t="s">
        <v>70</v>
      </c>
      <c r="G24" s="118"/>
      <c r="H24" s="118"/>
      <c r="I24" s="101">
        <f>I23*$D$61</f>
        <v>5022.4000000000005</v>
      </c>
      <c r="J24" s="101">
        <f t="shared" ref="J24:S24" si="11">J23*$D$61</f>
        <v>5223.2960000000003</v>
      </c>
      <c r="K24" s="101">
        <f t="shared" si="11"/>
        <v>5432.2278400000005</v>
      </c>
      <c r="L24" s="101">
        <f t="shared" si="11"/>
        <v>8436.4800000000014</v>
      </c>
      <c r="M24" s="101">
        <f t="shared" si="11"/>
        <v>8773.9392000000025</v>
      </c>
      <c r="N24" s="101">
        <f t="shared" si="11"/>
        <v>9124.8967680000042</v>
      </c>
      <c r="O24" s="101">
        <f t="shared" si="11"/>
        <v>9489.8926387200027</v>
      </c>
      <c r="P24" s="101">
        <f t="shared" si="11"/>
        <v>9869.4883442688024</v>
      </c>
      <c r="Q24" s="101">
        <f t="shared" si="11"/>
        <v>10264.267878039556</v>
      </c>
      <c r="R24" s="101">
        <f t="shared" si="11"/>
        <v>10674.838593161141</v>
      </c>
      <c r="S24" s="101">
        <f t="shared" si="11"/>
        <v>11101.832136887584</v>
      </c>
      <c r="T24" s="101">
        <f>T23*$D$61</f>
        <v>11545.905422363088</v>
      </c>
      <c r="U24" s="101">
        <f t="shared" ref="U24" si="12">U23*$D$61</f>
        <v>12007.741639257612</v>
      </c>
      <c r="V24" s="101">
        <f t="shared" ref="V24" si="13">V23*$D$61</f>
        <v>12488.051304827919</v>
      </c>
      <c r="W24" s="101">
        <f t="shared" ref="W24" si="14">W23*$D$61</f>
        <v>12987.573357021036</v>
      </c>
      <c r="X24" s="101">
        <f t="shared" ref="X24" si="15">X23*$D$61</f>
        <v>13507.076291301877</v>
      </c>
      <c r="Y24" s="101">
        <f t="shared" ref="Y24" si="16">Y23*$D$61</f>
        <v>14047.359342953954</v>
      </c>
      <c r="Z24" s="101">
        <f t="shared" ref="Z24" si="17">Z23*$D$61</f>
        <v>14609.253716672114</v>
      </c>
      <c r="AA24" s="101">
        <f t="shared" ref="AA24" si="18">AA23*$D$61</f>
        <v>15193.623865338997</v>
      </c>
      <c r="AB24" s="101">
        <f t="shared" ref="AB24" si="19">AB23*$D$61</f>
        <v>15801.368819952559</v>
      </c>
      <c r="AC24" s="33"/>
      <c r="AM24" s="88" t="s">
        <v>242</v>
      </c>
    </row>
    <row r="25" spans="1:39">
      <c r="A25" s="188"/>
      <c r="B25" s="189" t="s">
        <v>48</v>
      </c>
      <c r="C25" s="33"/>
      <c r="D25" s="190"/>
      <c r="F25" s="72"/>
      <c r="G25" s="118"/>
      <c r="H25" s="118"/>
      <c r="I25" s="118" t="s">
        <v>71</v>
      </c>
      <c r="J25" s="118" t="s">
        <v>71</v>
      </c>
      <c r="K25" s="118" t="s">
        <v>71</v>
      </c>
      <c r="L25" s="118" t="s">
        <v>71</v>
      </c>
      <c r="M25" s="118" t="s">
        <v>71</v>
      </c>
      <c r="N25" s="118" t="s">
        <v>71</v>
      </c>
      <c r="O25" s="118" t="s">
        <v>71</v>
      </c>
      <c r="P25" s="118" t="s">
        <v>71</v>
      </c>
      <c r="Q25" s="118" t="s">
        <v>71</v>
      </c>
      <c r="R25" s="118" t="s">
        <v>71</v>
      </c>
      <c r="S25" s="118" t="s">
        <v>71</v>
      </c>
      <c r="T25" s="118" t="s">
        <v>71</v>
      </c>
      <c r="U25" s="118" t="s">
        <v>71</v>
      </c>
      <c r="V25" s="118" t="s">
        <v>71</v>
      </c>
      <c r="W25" s="118" t="s">
        <v>71</v>
      </c>
      <c r="X25" s="118" t="s">
        <v>71</v>
      </c>
      <c r="Y25" s="118" t="s">
        <v>71</v>
      </c>
      <c r="Z25" s="118" t="s">
        <v>71</v>
      </c>
      <c r="AA25" s="118" t="s">
        <v>71</v>
      </c>
      <c r="AB25" s="118" t="s">
        <v>71</v>
      </c>
    </row>
    <row r="26" spans="1:39">
      <c r="A26" s="188"/>
      <c r="B26" s="162" t="s">
        <v>53</v>
      </c>
      <c r="C26" s="33"/>
      <c r="D26" s="190"/>
      <c r="F26" s="72" t="s">
        <v>72</v>
      </c>
      <c r="G26" s="118"/>
      <c r="H26" s="118"/>
      <c r="I26" s="134">
        <v>16500</v>
      </c>
      <c r="J26" s="134">
        <v>16500</v>
      </c>
      <c r="K26" s="134">
        <v>17000</v>
      </c>
      <c r="L26" s="134">
        <v>17500</v>
      </c>
      <c r="M26" s="134">
        <v>17500</v>
      </c>
      <c r="N26" s="134">
        <v>18000</v>
      </c>
      <c r="O26" s="134">
        <v>18500</v>
      </c>
      <c r="P26" s="134">
        <v>18500</v>
      </c>
      <c r="Q26" s="134">
        <v>19000</v>
      </c>
      <c r="R26" s="134">
        <v>19500</v>
      </c>
      <c r="S26" s="134">
        <v>20000</v>
      </c>
      <c r="T26" s="134">
        <v>20500</v>
      </c>
      <c r="U26" s="134">
        <v>20500</v>
      </c>
      <c r="V26" s="134">
        <v>21000</v>
      </c>
      <c r="W26" s="134">
        <v>21500</v>
      </c>
      <c r="X26" s="134">
        <v>22000</v>
      </c>
      <c r="Y26" s="134">
        <v>22500</v>
      </c>
      <c r="Z26" s="134">
        <v>23000</v>
      </c>
      <c r="AA26" s="134">
        <v>23500</v>
      </c>
      <c r="AB26" s="134">
        <v>24000</v>
      </c>
      <c r="AM26" s="88" t="s">
        <v>245</v>
      </c>
    </row>
    <row r="27" spans="1:39" ht="15.75" thickBot="1">
      <c r="A27" s="191">
        <f>A22+0.1</f>
        <v>2.4000000000000012</v>
      </c>
      <c r="B27" s="68"/>
      <c r="C27" s="68" t="s">
        <v>28</v>
      </c>
      <c r="D27" s="192">
        <v>12000</v>
      </c>
      <c r="F27" s="72"/>
      <c r="G27" s="118"/>
      <c r="H27" s="118"/>
      <c r="I27" s="121"/>
      <c r="J27" s="121"/>
      <c r="K27" s="121"/>
      <c r="L27" s="121"/>
      <c r="M27" s="121"/>
      <c r="N27" s="121"/>
      <c r="O27" s="121"/>
      <c r="P27" s="121"/>
      <c r="Q27" s="121"/>
      <c r="R27" s="121"/>
      <c r="S27" s="121"/>
      <c r="T27" s="121"/>
      <c r="U27" s="121"/>
      <c r="V27" s="121"/>
      <c r="W27" s="121"/>
      <c r="X27" s="121"/>
      <c r="Y27" s="121"/>
      <c r="Z27" s="121"/>
      <c r="AA27" s="121"/>
      <c r="AB27" s="121"/>
      <c r="AM27" s="88" t="s">
        <v>246</v>
      </c>
    </row>
    <row r="28" spans="1:39" ht="16.5" thickTop="1" thickBot="1">
      <c r="A28" s="191">
        <f>A27+0.1</f>
        <v>2.5000000000000013</v>
      </c>
      <c r="B28" s="68"/>
      <c r="C28" s="68" t="s">
        <v>29</v>
      </c>
      <c r="D28" s="192">
        <v>8500</v>
      </c>
      <c r="F28" s="70" t="s">
        <v>67</v>
      </c>
      <c r="G28" s="118"/>
      <c r="H28" s="128"/>
      <c r="I28" s="125">
        <v>16600</v>
      </c>
      <c r="J28" s="125">
        <v>8615</v>
      </c>
      <c r="K28" s="125">
        <v>8945.75</v>
      </c>
      <c r="L28" s="125">
        <v>9293.0375000000004</v>
      </c>
      <c r="M28" s="125">
        <v>5585.515593553524</v>
      </c>
      <c r="N28" s="125">
        <v>5585.5155935535231</v>
      </c>
      <c r="O28" s="125">
        <v>5585.5155935535222</v>
      </c>
      <c r="P28" s="125">
        <v>5585.5155935535222</v>
      </c>
      <c r="Q28" s="125">
        <v>5585.515593553524</v>
      </c>
      <c r="R28" s="125">
        <v>5585.515593553524</v>
      </c>
      <c r="S28" s="125">
        <v>5585.5155935535249</v>
      </c>
      <c r="T28" s="125">
        <v>5585.515593553524</v>
      </c>
      <c r="U28" s="125">
        <v>5585.5155935535249</v>
      </c>
      <c r="V28" s="125">
        <v>5585.5155935535231</v>
      </c>
      <c r="W28" s="125">
        <v>5585.5155935535258</v>
      </c>
      <c r="X28" s="125">
        <v>5585.5155935535258</v>
      </c>
      <c r="Y28" s="125">
        <v>5585.5155935535286</v>
      </c>
      <c r="Z28" s="125">
        <v>5585.515593553524</v>
      </c>
      <c r="AA28" s="125">
        <v>5585.5155935535322</v>
      </c>
      <c r="AB28" s="125">
        <v>0</v>
      </c>
    </row>
    <row r="29" spans="1:39" ht="15.75" thickTop="1">
      <c r="A29" s="191">
        <f>A28+0.1</f>
        <v>2.6000000000000014</v>
      </c>
      <c r="B29" s="68"/>
      <c r="C29" s="68" t="s">
        <v>125</v>
      </c>
      <c r="D29" s="192">
        <v>60000</v>
      </c>
      <c r="F29" s="70"/>
      <c r="G29" s="121"/>
      <c r="H29" s="121"/>
      <c r="I29" s="130" t="s">
        <v>279</v>
      </c>
      <c r="J29" s="130" t="s">
        <v>279</v>
      </c>
      <c r="K29" s="130" t="s">
        <v>279</v>
      </c>
      <c r="L29" s="130" t="s">
        <v>279</v>
      </c>
      <c r="M29" s="130" t="s">
        <v>279</v>
      </c>
      <c r="N29" s="130" t="s">
        <v>279</v>
      </c>
      <c r="O29" s="130" t="s">
        <v>279</v>
      </c>
      <c r="P29" s="130" t="s">
        <v>279</v>
      </c>
      <c r="Q29" s="130" t="s">
        <v>279</v>
      </c>
      <c r="R29" s="130" t="s">
        <v>279</v>
      </c>
      <c r="S29" s="130" t="s">
        <v>279</v>
      </c>
      <c r="T29" s="130" t="s">
        <v>279</v>
      </c>
      <c r="U29" s="130" t="s">
        <v>279</v>
      </c>
      <c r="V29" s="130" t="s">
        <v>279</v>
      </c>
      <c r="W29" s="130" t="s">
        <v>279</v>
      </c>
      <c r="X29" s="130" t="s">
        <v>279</v>
      </c>
      <c r="Y29" s="130" t="s">
        <v>279</v>
      </c>
      <c r="Z29" s="130" t="s">
        <v>279</v>
      </c>
      <c r="AA29" s="130" t="s">
        <v>279</v>
      </c>
      <c r="AB29" s="130" t="s">
        <v>279</v>
      </c>
    </row>
    <row r="30" spans="1:39">
      <c r="A30" s="191">
        <f>A29+0.1</f>
        <v>2.7000000000000015</v>
      </c>
      <c r="B30" s="68"/>
      <c r="C30" s="68" t="s">
        <v>55</v>
      </c>
      <c r="D30" s="192">
        <v>1000</v>
      </c>
      <c r="F30" s="70"/>
      <c r="G30" s="118"/>
      <c r="H30" s="118"/>
      <c r="I30" s="118">
        <f ca="1">OFFSET('Payments for mortgage'!$M$10,I2,0)</f>
        <v>16600</v>
      </c>
      <c r="J30" s="118">
        <f ca="1">OFFSET('Payments for mortgage'!$M$10,J2,0)</f>
        <v>8615</v>
      </c>
      <c r="K30" s="118">
        <f ca="1">OFFSET('Payments for mortgage'!$M$10,K2,0)</f>
        <v>8945.75</v>
      </c>
      <c r="L30" s="118">
        <f ca="1">OFFSET('Payments for mortgage'!$M$10,L2,0)</f>
        <v>9293.0375000000004</v>
      </c>
      <c r="M30" s="118">
        <f ca="1">OFFSET('Payments for mortgage'!$M$10,M2,0)</f>
        <v>5585.515593553524</v>
      </c>
      <c r="N30" s="118">
        <f ca="1">OFFSET('Payments for mortgage'!$M$10,N2,0)</f>
        <v>5585.5155935535231</v>
      </c>
      <c r="O30" s="118">
        <f ca="1">OFFSET('Payments for mortgage'!$M$10,O2,0)</f>
        <v>5585.5155935535222</v>
      </c>
      <c r="P30" s="118">
        <f ca="1">OFFSET('Payments for mortgage'!$M$10,P2,0)</f>
        <v>5585.5155935535222</v>
      </c>
      <c r="Q30" s="118">
        <f ca="1">OFFSET('Payments for mortgage'!$M$10,Q2,0)</f>
        <v>5585.515593553524</v>
      </c>
      <c r="R30" s="118">
        <f ca="1">OFFSET('Payments for mortgage'!$M$10,R2,0)</f>
        <v>5585.515593553524</v>
      </c>
      <c r="S30" s="118">
        <f ca="1">OFFSET('Payments for mortgage'!$M$10,S2,0)</f>
        <v>5585.5155935535249</v>
      </c>
      <c r="T30" s="118">
        <f ca="1">OFFSET('Payments for mortgage'!$M$10,T2,0)</f>
        <v>5585.515593553524</v>
      </c>
      <c r="U30" s="118">
        <f ca="1">OFFSET('Payments for mortgage'!$M$10,U2,0)</f>
        <v>5585.5155935535249</v>
      </c>
      <c r="V30" s="118">
        <f ca="1">OFFSET('Payments for mortgage'!$M$10,V2,0)</f>
        <v>5585.5155935535231</v>
      </c>
      <c r="W30" s="118">
        <f ca="1">OFFSET('Payments for mortgage'!$M$10,W2,0)</f>
        <v>5585.5155935535258</v>
      </c>
      <c r="X30" s="118">
        <f ca="1">OFFSET('Payments for mortgage'!$M$10,X2,0)</f>
        <v>5585.5155935535258</v>
      </c>
      <c r="Y30" s="118">
        <f ca="1">OFFSET('Payments for mortgage'!$M$10,Y2,0)</f>
        <v>5585.5155935535286</v>
      </c>
      <c r="Z30" s="118">
        <f ca="1">OFFSET('Payments for mortgage'!$M$10,Z2,0)</f>
        <v>5585.515593553524</v>
      </c>
      <c r="AA30" s="118">
        <f ca="1">OFFSET('Payments for mortgage'!$M$10,AA2,0)</f>
        <v>5585.5155935535322</v>
      </c>
      <c r="AB30" s="118">
        <f ca="1">OFFSET('Payments for mortgage'!$M$10,AB2,0)</f>
        <v>0</v>
      </c>
    </row>
    <row r="31" spans="1:39">
      <c r="A31" s="191">
        <f>A30+0.1</f>
        <v>2.8000000000000016</v>
      </c>
      <c r="B31" s="68"/>
      <c r="C31" s="68" t="s">
        <v>88</v>
      </c>
      <c r="D31" s="192"/>
      <c r="F31" s="70" t="s">
        <v>48</v>
      </c>
      <c r="G31" s="101"/>
      <c r="H31" s="101"/>
      <c r="I31" s="164"/>
      <c r="J31" s="101"/>
      <c r="K31" s="101"/>
      <c r="L31" s="101"/>
      <c r="M31" s="101"/>
      <c r="N31" s="101"/>
      <c r="O31" s="101"/>
      <c r="P31" s="101"/>
      <c r="Q31" s="101"/>
      <c r="R31" s="101"/>
      <c r="S31" s="101"/>
      <c r="T31" s="101"/>
      <c r="U31" s="101"/>
      <c r="V31" s="101"/>
      <c r="W31" s="101"/>
      <c r="X31" s="101"/>
      <c r="Y31" s="101"/>
      <c r="Z31" s="101"/>
      <c r="AA31" s="101"/>
      <c r="AB31" s="127"/>
      <c r="AH31" s="55"/>
    </row>
    <row r="32" spans="1:39">
      <c r="A32" s="188"/>
      <c r="B32" s="162" t="s">
        <v>54</v>
      </c>
      <c r="C32" s="33"/>
      <c r="D32" s="193"/>
      <c r="F32" s="93" t="s">
        <v>61</v>
      </c>
      <c r="G32" s="117">
        <f>D28</f>
        <v>8500</v>
      </c>
      <c r="H32" s="117">
        <f>G36+D34</f>
        <v>17578</v>
      </c>
      <c r="I32" s="118">
        <f>H36</f>
        <v>18773.304</v>
      </c>
      <c r="J32" s="118">
        <f t="shared" ref="J32:M32" si="20">I36</f>
        <v>19449.888672000001</v>
      </c>
      <c r="K32" s="118">
        <f t="shared" si="20"/>
        <v>20172.481101696001</v>
      </c>
      <c r="L32" s="118">
        <f t="shared" si="20"/>
        <v>20944.209816611328</v>
      </c>
      <c r="M32" s="118">
        <f t="shared" si="20"/>
        <v>21768.416084140899</v>
      </c>
      <c r="N32" s="118">
        <f t="shared" ref="N32:AB32" si="21">M36</f>
        <v>22648.668377862479</v>
      </c>
      <c r="O32" s="118">
        <f t="shared" si="21"/>
        <v>23588.777827557129</v>
      </c>
      <c r="P32" s="118">
        <f t="shared" si="21"/>
        <v>24592.814719831014</v>
      </c>
      <c r="Q32" s="118">
        <f t="shared" si="21"/>
        <v>25665.126120779525</v>
      </c>
      <c r="R32" s="118">
        <f t="shared" si="21"/>
        <v>26810.354696992534</v>
      </c>
      <c r="S32" s="118">
        <f t="shared" si="21"/>
        <v>28033.458816388025</v>
      </c>
      <c r="T32" s="118">
        <f t="shared" si="21"/>
        <v>29339.73401590241</v>
      </c>
      <c r="U32" s="118">
        <f t="shared" si="21"/>
        <v>2093.2739243524338</v>
      </c>
      <c r="V32" s="118">
        <f t="shared" si="21"/>
        <v>1635.6165512083994</v>
      </c>
      <c r="W32" s="118">
        <f t="shared" si="21"/>
        <v>1146.8384766905706</v>
      </c>
      <c r="X32" s="118">
        <f t="shared" si="21"/>
        <v>624.82349310552945</v>
      </c>
      <c r="Y32" s="118">
        <f t="shared" si="21"/>
        <v>67.311490636705457</v>
      </c>
      <c r="Z32" s="118">
        <v>0</v>
      </c>
      <c r="AA32" s="118">
        <f t="shared" si="21"/>
        <v>2.2737367544323206E-13</v>
      </c>
      <c r="AB32" s="119">
        <f t="shared" si="21"/>
        <v>2.4283508537337185E-13</v>
      </c>
      <c r="AC32" s="157"/>
      <c r="AD32" s="107">
        <f>H32+SUMIF(J33:AB33,"&gt;=0")</f>
        <v>35841.562004631342</v>
      </c>
      <c r="AH32" s="55"/>
    </row>
    <row r="33" spans="1:34">
      <c r="A33" s="191">
        <f>A31+0.1</f>
        <v>2.9000000000000017</v>
      </c>
      <c r="B33" s="79"/>
      <c r="C33" s="68" t="s">
        <v>30</v>
      </c>
      <c r="D33" s="192">
        <v>12500</v>
      </c>
      <c r="F33" s="93" t="s">
        <v>60</v>
      </c>
      <c r="G33" s="118">
        <f t="shared" ref="G33:AB33" si="22">G32*$I$73</f>
        <v>578</v>
      </c>
      <c r="H33" s="118">
        <f t="shared" si="22"/>
        <v>1195.3040000000001</v>
      </c>
      <c r="I33" s="118">
        <f t="shared" si="22"/>
        <v>1276.5846720000002</v>
      </c>
      <c r="J33" s="118">
        <f t="shared" si="22"/>
        <v>1322.5924296960002</v>
      </c>
      <c r="K33" s="118">
        <f t="shared" si="22"/>
        <v>1371.7287149153283</v>
      </c>
      <c r="L33" s="118">
        <f t="shared" si="22"/>
        <v>1424.2062675295704</v>
      </c>
      <c r="M33" s="118">
        <f t="shared" si="22"/>
        <v>1480.2522937215813</v>
      </c>
      <c r="N33" s="118">
        <f t="shared" si="22"/>
        <v>1540.1094496946487</v>
      </c>
      <c r="O33" s="118">
        <f t="shared" si="22"/>
        <v>1604.0368922738849</v>
      </c>
      <c r="P33" s="118">
        <f t="shared" si="22"/>
        <v>1672.3114009485091</v>
      </c>
      <c r="Q33" s="118">
        <f t="shared" si="22"/>
        <v>1745.2285762130077</v>
      </c>
      <c r="R33" s="118">
        <f t="shared" si="22"/>
        <v>1823.1041193954925</v>
      </c>
      <c r="S33" s="118">
        <f t="shared" si="22"/>
        <v>1906.2751995143858</v>
      </c>
      <c r="T33" s="118">
        <f t="shared" si="22"/>
        <v>1995.101913081364</v>
      </c>
      <c r="U33" s="118">
        <f t="shared" si="22"/>
        <v>142.34262685596551</v>
      </c>
      <c r="V33" s="118">
        <f t="shared" si="22"/>
        <v>111.22192548217117</v>
      </c>
      <c r="W33" s="118">
        <f t="shared" si="22"/>
        <v>77.985016414958807</v>
      </c>
      <c r="X33" s="118">
        <f t="shared" si="22"/>
        <v>42.487997531176006</v>
      </c>
      <c r="Y33" s="118">
        <f t="shared" si="22"/>
        <v>4.5771813632959715</v>
      </c>
      <c r="Z33" s="118">
        <f t="shared" si="22"/>
        <v>0</v>
      </c>
      <c r="AA33" s="118">
        <f t="shared" si="22"/>
        <v>1.5461409930139781E-14</v>
      </c>
      <c r="AB33" s="119">
        <f t="shared" si="22"/>
        <v>1.6512785805389287E-14</v>
      </c>
      <c r="AH33" s="55"/>
    </row>
    <row r="34" spans="1:34" ht="15.75" thickBot="1">
      <c r="A34" s="191">
        <f>A33+0.1</f>
        <v>3.0000000000000018</v>
      </c>
      <c r="B34" s="68"/>
      <c r="C34" s="68" t="s">
        <v>31</v>
      </c>
      <c r="D34" s="192">
        <v>8500</v>
      </c>
      <c r="F34" s="72" t="s">
        <v>58</v>
      </c>
      <c r="G34" s="118">
        <f>G32+G33</f>
        <v>9078</v>
      </c>
      <c r="H34" s="118">
        <f>H32+H33</f>
        <v>18773.304</v>
      </c>
      <c r="I34" s="121">
        <f>I32+I33</f>
        <v>20049.888672000001</v>
      </c>
      <c r="J34" s="121">
        <f t="shared" ref="J34:M34" si="23">J32+J33</f>
        <v>20772.481101696001</v>
      </c>
      <c r="K34" s="121">
        <f t="shared" si="23"/>
        <v>21544.209816611328</v>
      </c>
      <c r="L34" s="121">
        <f t="shared" si="23"/>
        <v>22368.416084140899</v>
      </c>
      <c r="M34" s="121">
        <f t="shared" si="23"/>
        <v>23248.668377862479</v>
      </c>
      <c r="N34" s="121">
        <f t="shared" ref="N34" si="24">N32+N33</f>
        <v>24188.777827557129</v>
      </c>
      <c r="O34" s="121">
        <f t="shared" ref="O34" si="25">O32+O33</f>
        <v>25192.814719831014</v>
      </c>
      <c r="P34" s="121">
        <f t="shared" ref="P34" si="26">P32+P33</f>
        <v>26265.126120779525</v>
      </c>
      <c r="Q34" s="121">
        <f t="shared" ref="Q34" si="27">Q32+Q33</f>
        <v>27410.354696992534</v>
      </c>
      <c r="R34" s="121">
        <f t="shared" ref="R34" si="28">R32+R33</f>
        <v>28633.458816388025</v>
      </c>
      <c r="S34" s="121">
        <f t="shared" ref="S34" si="29">S32+S33</f>
        <v>29939.73401590241</v>
      </c>
      <c r="T34" s="121">
        <f t="shared" ref="T34" si="30">T32+T33</f>
        <v>31334.835928983775</v>
      </c>
      <c r="U34" s="121">
        <f t="shared" ref="U34" si="31">U32+U33</f>
        <v>2235.6165512083994</v>
      </c>
      <c r="V34" s="121">
        <f t="shared" ref="V34" si="32">V32+V33</f>
        <v>1746.8384766905706</v>
      </c>
      <c r="W34" s="121">
        <f t="shared" ref="W34" si="33">W32+W33</f>
        <v>1224.8234931055295</v>
      </c>
      <c r="X34" s="121">
        <f t="shared" ref="X34" si="34">X32+X33</f>
        <v>667.31149063670546</v>
      </c>
      <c r="Y34" s="121">
        <f t="shared" ref="Y34" si="35">Y32+Y33</f>
        <v>71.888672000001435</v>
      </c>
      <c r="Z34" s="121">
        <f t="shared" ref="Z34" si="36">Z32+Z33</f>
        <v>0</v>
      </c>
      <c r="AA34" s="121">
        <f t="shared" ref="AA34" si="37">AA32+AA33</f>
        <v>2.4283508537337185E-13</v>
      </c>
      <c r="AB34" s="122">
        <f t="shared" ref="AB34" si="38">AB32+AB33</f>
        <v>2.5934787117876114E-13</v>
      </c>
      <c r="AH34" s="55"/>
    </row>
    <row r="35" spans="1:34" ht="16.5" thickTop="1" thickBot="1">
      <c r="A35" s="191">
        <f>A34+0.1</f>
        <v>3.1000000000000019</v>
      </c>
      <c r="B35" s="68"/>
      <c r="C35" s="68" t="s">
        <v>127</v>
      </c>
      <c r="D35" s="192">
        <v>60000</v>
      </c>
      <c r="F35" s="72" t="s">
        <v>282</v>
      </c>
      <c r="G35" s="118"/>
      <c r="H35" s="128"/>
      <c r="I35" s="124">
        <v>600</v>
      </c>
      <c r="J35" s="125">
        <v>600</v>
      </c>
      <c r="K35" s="125">
        <v>600</v>
      </c>
      <c r="L35" s="125">
        <v>600</v>
      </c>
      <c r="M35" s="125">
        <v>600</v>
      </c>
      <c r="N35" s="125">
        <v>600</v>
      </c>
      <c r="O35" s="125">
        <v>600</v>
      </c>
      <c r="P35" s="125">
        <v>600</v>
      </c>
      <c r="Q35" s="125">
        <v>600</v>
      </c>
      <c r="R35" s="125">
        <v>600</v>
      </c>
      <c r="S35" s="125">
        <v>600</v>
      </c>
      <c r="T35" s="125">
        <v>29241.562004631342</v>
      </c>
      <c r="U35" s="125">
        <v>600</v>
      </c>
      <c r="V35" s="125">
        <v>600</v>
      </c>
      <c r="W35" s="125">
        <v>600</v>
      </c>
      <c r="X35" s="125">
        <v>600</v>
      </c>
      <c r="Y35" s="125">
        <v>600</v>
      </c>
      <c r="Z35" s="125">
        <v>-2.2737367544323206E-13</v>
      </c>
      <c r="AA35" s="125">
        <v>0</v>
      </c>
      <c r="AB35" s="126">
        <v>1592.554650730071</v>
      </c>
      <c r="AC35" s="157">
        <f>SUM(I35:T35)</f>
        <v>35841.562004631342</v>
      </c>
      <c r="AD35" s="107"/>
      <c r="AH35" s="55"/>
    </row>
    <row r="36" spans="1:34" ht="15.75" thickTop="1">
      <c r="A36" s="191">
        <f>A35+0.1</f>
        <v>3.200000000000002</v>
      </c>
      <c r="B36" s="68"/>
      <c r="C36" s="68" t="s">
        <v>126</v>
      </c>
      <c r="D36" s="192">
        <v>1000</v>
      </c>
      <c r="F36" s="93" t="s">
        <v>59</v>
      </c>
      <c r="G36" s="117">
        <f>G34-G35</f>
        <v>9078</v>
      </c>
      <c r="H36" s="117">
        <f>H34-H35</f>
        <v>18773.304</v>
      </c>
      <c r="I36" s="101">
        <f t="shared" ref="I36:AB36" si="39">I34-I35</f>
        <v>19449.888672000001</v>
      </c>
      <c r="J36" s="101">
        <f t="shared" si="39"/>
        <v>20172.481101696001</v>
      </c>
      <c r="K36" s="101">
        <f t="shared" si="39"/>
        <v>20944.209816611328</v>
      </c>
      <c r="L36" s="101">
        <f t="shared" si="39"/>
        <v>21768.416084140899</v>
      </c>
      <c r="M36" s="101">
        <f t="shared" si="39"/>
        <v>22648.668377862479</v>
      </c>
      <c r="N36" s="101">
        <f t="shared" si="39"/>
        <v>23588.777827557129</v>
      </c>
      <c r="O36" s="101">
        <f t="shared" si="39"/>
        <v>24592.814719831014</v>
      </c>
      <c r="P36" s="101">
        <f t="shared" si="39"/>
        <v>25665.126120779525</v>
      </c>
      <c r="Q36" s="101">
        <f t="shared" si="39"/>
        <v>26810.354696992534</v>
      </c>
      <c r="R36" s="101">
        <f t="shared" si="39"/>
        <v>28033.458816388025</v>
      </c>
      <c r="S36" s="101">
        <f t="shared" si="39"/>
        <v>29339.73401590241</v>
      </c>
      <c r="T36" s="101">
        <f t="shared" si="39"/>
        <v>2093.2739243524338</v>
      </c>
      <c r="U36" s="101">
        <f t="shared" si="39"/>
        <v>1635.6165512083994</v>
      </c>
      <c r="V36" s="101">
        <f t="shared" si="39"/>
        <v>1146.8384766905706</v>
      </c>
      <c r="W36" s="101">
        <f t="shared" si="39"/>
        <v>624.82349310552945</v>
      </c>
      <c r="X36" s="101">
        <f t="shared" si="39"/>
        <v>67.311490636705457</v>
      </c>
      <c r="Y36" s="101">
        <f t="shared" si="39"/>
        <v>-528.11132799999859</v>
      </c>
      <c r="Z36" s="101">
        <f t="shared" si="39"/>
        <v>2.2737367544323206E-13</v>
      </c>
      <c r="AA36" s="101">
        <f t="shared" si="39"/>
        <v>2.4283508537337185E-13</v>
      </c>
      <c r="AB36" s="127">
        <f t="shared" si="39"/>
        <v>-1592.5546507300708</v>
      </c>
      <c r="AH36" s="55"/>
    </row>
    <row r="37" spans="1:34" ht="15.75" thickBot="1">
      <c r="A37" s="194">
        <f>A36+0.1</f>
        <v>3.300000000000002</v>
      </c>
      <c r="B37" s="195"/>
      <c r="C37" s="195" t="s">
        <v>88</v>
      </c>
      <c r="D37" s="196">
        <v>0.05</v>
      </c>
      <c r="F37" s="97" t="s">
        <v>280</v>
      </c>
      <c r="G37" s="118"/>
      <c r="H37" s="118"/>
      <c r="I37" s="101" t="s">
        <v>279</v>
      </c>
      <c r="J37" s="101" t="s">
        <v>279</v>
      </c>
      <c r="K37" s="101" t="s">
        <v>279</v>
      </c>
      <c r="L37" s="101" t="s">
        <v>279</v>
      </c>
      <c r="M37" s="101" t="s">
        <v>279</v>
      </c>
      <c r="N37" s="101" t="s">
        <v>279</v>
      </c>
      <c r="O37" s="101" t="s">
        <v>279</v>
      </c>
      <c r="P37" s="101" t="s">
        <v>279</v>
      </c>
      <c r="Q37" s="101" t="s">
        <v>279</v>
      </c>
      <c r="R37" s="101" t="s">
        <v>279</v>
      </c>
      <c r="S37" s="101" t="s">
        <v>279</v>
      </c>
      <c r="T37" s="101" t="s">
        <v>279</v>
      </c>
      <c r="U37" s="101" t="s">
        <v>279</v>
      </c>
      <c r="V37" s="101" t="s">
        <v>279</v>
      </c>
      <c r="W37" s="101" t="s">
        <v>279</v>
      </c>
      <c r="X37" s="101" t="s">
        <v>279</v>
      </c>
      <c r="Y37" s="101" t="s">
        <v>279</v>
      </c>
      <c r="Z37" s="101" t="s">
        <v>279</v>
      </c>
      <c r="AA37" s="101" t="s">
        <v>279</v>
      </c>
      <c r="AB37" s="101" t="s">
        <v>279</v>
      </c>
    </row>
    <row r="38" spans="1:34">
      <c r="A38" s="160"/>
      <c r="B38" s="162"/>
      <c r="C38" s="33"/>
      <c r="D38" s="159"/>
      <c r="F38" s="93"/>
      <c r="G38" s="118"/>
      <c r="H38" s="118"/>
      <c r="I38" s="101">
        <f>IF(I32&lt;=0,0,600)</f>
        <v>600</v>
      </c>
      <c r="J38" s="101">
        <f t="shared" ref="J38:AB38" si="40">IF(J32&lt;=0,0,600)</f>
        <v>600</v>
      </c>
      <c r="K38" s="101">
        <f t="shared" si="40"/>
        <v>600</v>
      </c>
      <c r="L38" s="101">
        <f t="shared" si="40"/>
        <v>600</v>
      </c>
      <c r="M38" s="101">
        <f t="shared" si="40"/>
        <v>600</v>
      </c>
      <c r="N38" s="101">
        <f t="shared" si="40"/>
        <v>600</v>
      </c>
      <c r="O38" s="101">
        <f t="shared" si="40"/>
        <v>600</v>
      </c>
      <c r="P38" s="101">
        <f t="shared" si="40"/>
        <v>600</v>
      </c>
      <c r="Q38" s="101">
        <f t="shared" si="40"/>
        <v>600</v>
      </c>
      <c r="R38" s="101">
        <f t="shared" si="40"/>
        <v>600</v>
      </c>
      <c r="S38" s="101">
        <f t="shared" si="40"/>
        <v>600</v>
      </c>
      <c r="T38" s="101">
        <f t="shared" si="40"/>
        <v>600</v>
      </c>
      <c r="U38" s="101">
        <f t="shared" si="40"/>
        <v>600</v>
      </c>
      <c r="V38" s="101">
        <f t="shared" si="40"/>
        <v>600</v>
      </c>
      <c r="W38" s="101">
        <f t="shared" si="40"/>
        <v>600</v>
      </c>
      <c r="X38" s="101">
        <f t="shared" si="40"/>
        <v>600</v>
      </c>
      <c r="Y38" s="101">
        <f t="shared" si="40"/>
        <v>600</v>
      </c>
      <c r="Z38" s="101">
        <f t="shared" si="40"/>
        <v>0</v>
      </c>
      <c r="AA38" s="101">
        <f t="shared" si="40"/>
        <v>600</v>
      </c>
      <c r="AB38" s="101">
        <f t="shared" si="40"/>
        <v>600</v>
      </c>
    </row>
    <row r="39" spans="1:34">
      <c r="A39" s="160"/>
      <c r="B39" s="33"/>
      <c r="C39" s="33"/>
      <c r="D39" s="159"/>
      <c r="F39" s="93"/>
      <c r="G39" s="118"/>
      <c r="H39" s="118"/>
      <c r="I39" s="118"/>
      <c r="J39" s="118"/>
      <c r="K39" s="118"/>
      <c r="L39" s="118"/>
      <c r="M39" s="118"/>
      <c r="N39" s="118"/>
      <c r="O39" s="118"/>
      <c r="P39" s="118"/>
      <c r="Q39" s="118"/>
      <c r="R39" s="118"/>
      <c r="S39" s="118"/>
      <c r="T39" s="118"/>
      <c r="U39" s="118"/>
      <c r="V39" s="118"/>
      <c r="W39" s="118"/>
      <c r="X39" s="118"/>
      <c r="Y39" s="118"/>
      <c r="Z39" s="118"/>
      <c r="AA39" s="118"/>
      <c r="AB39" s="119"/>
    </row>
    <row r="40" spans="1:34">
      <c r="A40" s="160"/>
      <c r="B40" s="33"/>
      <c r="C40" s="33"/>
      <c r="D40" s="163"/>
      <c r="F40" s="93" t="s">
        <v>62</v>
      </c>
      <c r="G40" s="117">
        <f>D27</f>
        <v>12000</v>
      </c>
      <c r="H40" s="117">
        <f>G44+D33</f>
        <v>12500</v>
      </c>
      <c r="I40" s="118">
        <f>G40+H40</f>
        <v>24500</v>
      </c>
      <c r="J40" s="118">
        <f>I44</f>
        <v>25566</v>
      </c>
      <c r="K40" s="118">
        <f t="shared" ref="K40:AB40" ca="1" si="41">J44</f>
        <v>26891.959314359374</v>
      </c>
      <c r="L40" s="118">
        <f t="shared" ca="1" si="41"/>
        <v>28322.931093520197</v>
      </c>
      <c r="M40" s="118">
        <f t="shared" ca="1" si="41"/>
        <v>29867.232046482706</v>
      </c>
      <c r="N40" s="118">
        <f t="shared" ca="1" si="41"/>
        <v>31533.837543566293</v>
      </c>
      <c r="O40" s="118">
        <f t="shared" ca="1" si="41"/>
        <v>33332.433780640975</v>
      </c>
      <c r="P40" s="118">
        <f t="shared" ca="1" si="41"/>
        <v>35273.474074627702</v>
      </c>
      <c r="Q40" s="118">
        <f t="shared" ca="1" si="41"/>
        <v>37368.239617451909</v>
      </c>
      <c r="R40" s="118">
        <f t="shared" ca="1" si="41"/>
        <v>39628.905041532496</v>
      </c>
      <c r="S40" s="118">
        <f t="shared" ca="1" si="41"/>
        <v>42068.609177655679</v>
      </c>
      <c r="T40" s="118">
        <f t="shared" ca="1" si="41"/>
        <v>44701.53141357618</v>
      </c>
      <c r="U40" s="118">
        <f t="shared" ca="1" si="41"/>
        <v>47542.974057654399</v>
      </c>
      <c r="V40" s="118">
        <f t="shared" ca="1" si="41"/>
        <v>50609.450648209066</v>
      </c>
      <c r="W40" s="118">
        <f t="shared" ca="1" si="41"/>
        <v>53918.773390509756</v>
      </c>
      <c r="X40" s="118">
        <f t="shared" ca="1" si="41"/>
        <v>57490.040327951298</v>
      </c>
      <c r="Y40" s="118">
        <f t="shared" ca="1" si="41"/>
        <v>61342.160844728511</v>
      </c>
      <c r="Z40" s="118">
        <f t="shared" ca="1" si="41"/>
        <v>65472.360540841401</v>
      </c>
      <c r="AA40" s="118">
        <f t="shared" ca="1" si="41"/>
        <v>69561.760236954287</v>
      </c>
      <c r="AB40" s="118">
        <f t="shared" ca="1" si="41"/>
        <v>68961.760236954287</v>
      </c>
      <c r="AC40" s="157">
        <f ca="1">SUM(I40:T40)</f>
        <v>399055.15310341347</v>
      </c>
      <c r="AD40" s="107">
        <f ca="1">H40+SUMIF(J41:AB41,"&gt;=0")</f>
        <v>70262.901470330733</v>
      </c>
    </row>
    <row r="41" spans="1:34" ht="15.75" thickBot="1">
      <c r="A41" s="160"/>
      <c r="B41" s="33"/>
      <c r="C41" s="33"/>
      <c r="D41" s="159"/>
      <c r="F41" s="93" t="s">
        <v>60</v>
      </c>
      <c r="G41" s="107"/>
      <c r="H41" s="118"/>
      <c r="I41" s="118">
        <f>$I$73*I40</f>
        <v>1666.0000000000002</v>
      </c>
      <c r="J41" s="118">
        <f t="shared" ref="J41:AB41" si="42">$I$73*J40</f>
        <v>1738.4880000000001</v>
      </c>
      <c r="K41" s="118">
        <f t="shared" ca="1" si="42"/>
        <v>1828.6532333764376</v>
      </c>
      <c r="L41" s="118">
        <f t="shared" ca="1" si="42"/>
        <v>1925.9593143593736</v>
      </c>
      <c r="M41" s="118">
        <f t="shared" ca="1" si="42"/>
        <v>2030.9717791608241</v>
      </c>
      <c r="N41" s="118">
        <f t="shared" ca="1" si="42"/>
        <v>2144.3009529625083</v>
      </c>
      <c r="O41" s="118">
        <f t="shared" ca="1" si="42"/>
        <v>2266.6054970835867</v>
      </c>
      <c r="P41" s="118">
        <f t="shared" ca="1" si="42"/>
        <v>2398.5962370746838</v>
      </c>
      <c r="Q41" s="118">
        <f t="shared" ca="1" si="42"/>
        <v>2541.0402939867299</v>
      </c>
      <c r="R41" s="118">
        <f t="shared" ca="1" si="42"/>
        <v>2694.7655428242101</v>
      </c>
      <c r="S41" s="118">
        <f t="shared" ca="1" si="42"/>
        <v>2860.6654240805865</v>
      </c>
      <c r="T41" s="118">
        <f t="shared" ca="1" si="42"/>
        <v>3039.7041361231804</v>
      </c>
      <c r="U41" s="118">
        <f t="shared" ca="1" si="42"/>
        <v>3232.9222359204996</v>
      </c>
      <c r="V41" s="118">
        <f t="shared" ca="1" si="42"/>
        <v>3441.4426440782167</v>
      </c>
      <c r="W41" s="118">
        <f t="shared" ca="1" si="42"/>
        <v>3666.4765905546637</v>
      </c>
      <c r="X41" s="118">
        <f t="shared" ca="1" si="42"/>
        <v>3909.3227423006883</v>
      </c>
      <c r="Y41" s="118">
        <f t="shared" ca="1" si="42"/>
        <v>4171.2669374415391</v>
      </c>
      <c r="Z41" s="118">
        <f t="shared" ca="1" si="42"/>
        <v>4452.1205167772159</v>
      </c>
      <c r="AA41" s="118">
        <f t="shared" ca="1" si="42"/>
        <v>4730.1996961128916</v>
      </c>
      <c r="AB41" s="118">
        <f t="shared" ca="1" si="42"/>
        <v>4689.3996961128914</v>
      </c>
    </row>
    <row r="42" spans="1:34" ht="15.75" thickBot="1">
      <c r="A42" s="202" t="s">
        <v>42</v>
      </c>
      <c r="B42" s="203"/>
      <c r="C42" s="203"/>
      <c r="D42" s="204"/>
      <c r="F42" s="72" t="s">
        <v>58</v>
      </c>
      <c r="G42" s="118">
        <v>0</v>
      </c>
      <c r="H42" s="118"/>
      <c r="I42" s="121">
        <f>I40+I41</f>
        <v>26166</v>
      </c>
      <c r="J42" s="121">
        <f t="shared" ref="J42:Z42" ca="1" si="43">J40+L41</f>
        <v>27491.959314359374</v>
      </c>
      <c r="K42" s="121">
        <f t="shared" ca="1" si="43"/>
        <v>28922.931093520197</v>
      </c>
      <c r="L42" s="121">
        <f t="shared" ca="1" si="43"/>
        <v>30467.232046482706</v>
      </c>
      <c r="M42" s="121">
        <f t="shared" ca="1" si="43"/>
        <v>32133.837543566293</v>
      </c>
      <c r="N42" s="121">
        <f t="shared" ca="1" si="43"/>
        <v>33932.433780640975</v>
      </c>
      <c r="O42" s="121">
        <f t="shared" ca="1" si="43"/>
        <v>35873.474074627702</v>
      </c>
      <c r="P42" s="121">
        <f ca="1">P40+R41</f>
        <v>37968.239617451909</v>
      </c>
      <c r="Q42" s="121">
        <f t="shared" ca="1" si="43"/>
        <v>40228.905041532496</v>
      </c>
      <c r="R42" s="121">
        <f t="shared" ca="1" si="43"/>
        <v>42668.609177655679</v>
      </c>
      <c r="S42" s="121">
        <f t="shared" ca="1" si="43"/>
        <v>45301.53141357618</v>
      </c>
      <c r="T42" s="121">
        <f t="shared" ca="1" si="43"/>
        <v>48142.974057654399</v>
      </c>
      <c r="U42" s="121">
        <f t="shared" ca="1" si="43"/>
        <v>51209.450648209066</v>
      </c>
      <c r="V42" s="121">
        <f t="shared" ca="1" si="43"/>
        <v>54518.773390509756</v>
      </c>
      <c r="W42" s="121">
        <f t="shared" ca="1" si="43"/>
        <v>58090.040327951298</v>
      </c>
      <c r="X42" s="121">
        <f t="shared" ca="1" si="43"/>
        <v>61942.160844728511</v>
      </c>
      <c r="Y42" s="121">
        <f t="shared" ca="1" si="43"/>
        <v>66072.360540841401</v>
      </c>
      <c r="Z42" s="121">
        <f t="shared" ca="1" si="43"/>
        <v>70161.760236954287</v>
      </c>
      <c r="AA42" s="121">
        <f ca="1">AA40+AC42</f>
        <v>69561.760236954287</v>
      </c>
      <c r="AB42" s="121">
        <f ca="1">AB40+AD42</f>
        <v>68961.760236954287</v>
      </c>
    </row>
    <row r="43" spans="1:34" ht="16.5" thickTop="1" thickBot="1">
      <c r="A43" s="191"/>
      <c r="B43" s="80"/>
      <c r="C43" s="68" t="s">
        <v>50</v>
      </c>
      <c r="D43" s="205">
        <v>0</v>
      </c>
      <c r="F43" s="72" t="s">
        <v>282</v>
      </c>
      <c r="G43" s="118"/>
      <c r="H43" s="128"/>
      <c r="I43" s="121">
        <v>600</v>
      </c>
      <c r="J43" s="125">
        <v>600</v>
      </c>
      <c r="K43" s="125">
        <v>600</v>
      </c>
      <c r="L43" s="125">
        <v>600</v>
      </c>
      <c r="M43" s="125">
        <v>600</v>
      </c>
      <c r="N43" s="125">
        <v>600</v>
      </c>
      <c r="O43" s="125">
        <v>600</v>
      </c>
      <c r="P43" s="125">
        <v>600</v>
      </c>
      <c r="Q43" s="125">
        <v>600</v>
      </c>
      <c r="R43" s="125">
        <v>600</v>
      </c>
      <c r="S43" s="125">
        <v>600</v>
      </c>
      <c r="T43" s="125">
        <v>600</v>
      </c>
      <c r="U43" s="125">
        <v>600</v>
      </c>
      <c r="V43" s="125">
        <v>600</v>
      </c>
      <c r="W43" s="125">
        <v>600</v>
      </c>
      <c r="X43" s="125">
        <v>600</v>
      </c>
      <c r="Y43" s="125">
        <v>600</v>
      </c>
      <c r="Z43" s="125">
        <v>600</v>
      </c>
      <c r="AA43" s="125">
        <v>600</v>
      </c>
      <c r="AB43" s="126">
        <v>600</v>
      </c>
      <c r="AC43" s="157">
        <f>SUM(I43:T43)</f>
        <v>7200</v>
      </c>
    </row>
    <row r="44" spans="1:34" ht="15.75" thickTop="1">
      <c r="A44" s="191"/>
      <c r="B44" s="68"/>
      <c r="C44" s="68" t="s">
        <v>40</v>
      </c>
      <c r="D44" s="205" t="s">
        <v>236</v>
      </c>
      <c r="F44" s="93" t="s">
        <v>59</v>
      </c>
      <c r="G44" s="118">
        <f>G42-G43</f>
        <v>0</v>
      </c>
      <c r="H44" s="118">
        <f t="shared" ref="H44:AB44" si="44">H42-H43</f>
        <v>0</v>
      </c>
      <c r="I44" s="121">
        <f>I42-I43</f>
        <v>25566</v>
      </c>
      <c r="J44" s="118">
        <f t="shared" ca="1" si="44"/>
        <v>26891.959314359374</v>
      </c>
      <c r="K44" s="118">
        <f t="shared" ca="1" si="44"/>
        <v>28322.931093520197</v>
      </c>
      <c r="L44" s="118">
        <f t="shared" ca="1" si="44"/>
        <v>29867.232046482706</v>
      </c>
      <c r="M44" s="118">
        <f t="shared" ca="1" si="44"/>
        <v>31533.837543566293</v>
      </c>
      <c r="N44" s="118">
        <f t="shared" ca="1" si="44"/>
        <v>33332.433780640975</v>
      </c>
      <c r="O44" s="118">
        <f t="shared" ca="1" si="44"/>
        <v>35273.474074627702</v>
      </c>
      <c r="P44" s="118">
        <f t="shared" ca="1" si="44"/>
        <v>37368.239617451909</v>
      </c>
      <c r="Q44" s="118">
        <f t="shared" ca="1" si="44"/>
        <v>39628.905041532496</v>
      </c>
      <c r="R44" s="118">
        <f t="shared" ca="1" si="44"/>
        <v>42068.609177655679</v>
      </c>
      <c r="S44" s="118">
        <f t="shared" ca="1" si="44"/>
        <v>44701.53141357618</v>
      </c>
      <c r="T44" s="118">
        <f t="shared" ca="1" si="44"/>
        <v>47542.974057654399</v>
      </c>
      <c r="U44" s="118">
        <f t="shared" ca="1" si="44"/>
        <v>50609.450648209066</v>
      </c>
      <c r="V44" s="118">
        <f t="shared" ca="1" si="44"/>
        <v>53918.773390509756</v>
      </c>
      <c r="W44" s="118">
        <f t="shared" ca="1" si="44"/>
        <v>57490.040327951298</v>
      </c>
      <c r="X44" s="118">
        <f t="shared" ca="1" si="44"/>
        <v>61342.160844728511</v>
      </c>
      <c r="Y44" s="118">
        <f t="shared" ca="1" si="44"/>
        <v>65472.360540841401</v>
      </c>
      <c r="Z44" s="118">
        <f t="shared" ca="1" si="44"/>
        <v>69561.760236954287</v>
      </c>
      <c r="AA44" s="118">
        <f t="shared" ca="1" si="44"/>
        <v>68961.760236954287</v>
      </c>
      <c r="AB44" s="118">
        <f t="shared" ca="1" si="44"/>
        <v>68361.760236954287</v>
      </c>
    </row>
    <row r="45" spans="1:34">
      <c r="A45" s="191"/>
      <c r="B45" s="68"/>
      <c r="C45" s="68" t="s">
        <v>41</v>
      </c>
      <c r="D45" s="205">
        <v>2</v>
      </c>
      <c r="F45" s="97" t="s">
        <v>280</v>
      </c>
      <c r="G45" s="118"/>
      <c r="H45" s="118"/>
      <c r="I45" s="121" t="s">
        <v>279</v>
      </c>
      <c r="J45" s="101" t="s">
        <v>279</v>
      </c>
      <c r="K45" s="101" t="s">
        <v>279</v>
      </c>
      <c r="L45" s="101" t="s">
        <v>279</v>
      </c>
      <c r="M45" s="101" t="s">
        <v>279</v>
      </c>
      <c r="N45" s="101" t="s">
        <v>279</v>
      </c>
      <c r="O45" s="101" t="s">
        <v>279</v>
      </c>
      <c r="P45" s="101" t="s">
        <v>279</v>
      </c>
      <c r="Q45" s="101" t="s">
        <v>279</v>
      </c>
      <c r="R45" s="101" t="s">
        <v>279</v>
      </c>
      <c r="S45" s="101" t="s">
        <v>279</v>
      </c>
      <c r="T45" s="101" t="s">
        <v>279</v>
      </c>
      <c r="U45" s="101" t="s">
        <v>279</v>
      </c>
      <c r="V45" s="101" t="s">
        <v>279</v>
      </c>
      <c r="W45" s="101" t="s">
        <v>279</v>
      </c>
      <c r="X45" s="101" t="s">
        <v>279</v>
      </c>
      <c r="Y45" s="101" t="s">
        <v>279</v>
      </c>
      <c r="Z45" s="101" t="s">
        <v>279</v>
      </c>
      <c r="AA45" s="101" t="s">
        <v>279</v>
      </c>
      <c r="AB45" s="101" t="s">
        <v>279</v>
      </c>
    </row>
    <row r="46" spans="1:34">
      <c r="A46" s="191"/>
      <c r="B46" s="68"/>
      <c r="C46" s="68" t="s">
        <v>243</v>
      </c>
      <c r="D46" s="205" t="s">
        <v>32</v>
      </c>
      <c r="F46" s="93"/>
      <c r="G46" s="118"/>
      <c r="H46" s="118"/>
      <c r="I46" s="121">
        <v>600</v>
      </c>
      <c r="J46" s="101">
        <f t="shared" ref="J46:AB46" si="45">IF(J40&lt;=0,0,600)</f>
        <v>600</v>
      </c>
      <c r="K46" s="101">
        <f t="shared" ca="1" si="45"/>
        <v>600</v>
      </c>
      <c r="L46" s="101">
        <f t="shared" ca="1" si="45"/>
        <v>600</v>
      </c>
      <c r="M46" s="101">
        <f t="shared" ca="1" si="45"/>
        <v>600</v>
      </c>
      <c r="N46" s="101">
        <f t="shared" ca="1" si="45"/>
        <v>600</v>
      </c>
      <c r="O46" s="101">
        <f t="shared" ca="1" si="45"/>
        <v>600</v>
      </c>
      <c r="P46" s="101">
        <f t="shared" ca="1" si="45"/>
        <v>600</v>
      </c>
      <c r="Q46" s="101">
        <f t="shared" ca="1" si="45"/>
        <v>600</v>
      </c>
      <c r="R46" s="101">
        <f t="shared" ca="1" si="45"/>
        <v>600</v>
      </c>
      <c r="S46" s="101">
        <f t="shared" ca="1" si="45"/>
        <v>600</v>
      </c>
      <c r="T46" s="101">
        <f t="shared" ca="1" si="45"/>
        <v>600</v>
      </c>
      <c r="U46" s="101">
        <f t="shared" ca="1" si="45"/>
        <v>600</v>
      </c>
      <c r="V46" s="101">
        <f t="shared" ca="1" si="45"/>
        <v>600</v>
      </c>
      <c r="W46" s="101">
        <f t="shared" ca="1" si="45"/>
        <v>600</v>
      </c>
      <c r="X46" s="101">
        <f t="shared" ca="1" si="45"/>
        <v>600</v>
      </c>
      <c r="Y46" s="101">
        <f t="shared" ca="1" si="45"/>
        <v>600</v>
      </c>
      <c r="Z46" s="101">
        <f t="shared" ca="1" si="45"/>
        <v>600</v>
      </c>
      <c r="AA46" s="101">
        <f t="shared" ca="1" si="45"/>
        <v>600</v>
      </c>
      <c r="AB46" s="101">
        <f t="shared" ca="1" si="45"/>
        <v>600</v>
      </c>
    </row>
    <row r="47" spans="1:34" ht="15.75" thickBot="1">
      <c r="A47" s="194"/>
      <c r="B47" s="195"/>
      <c r="C47" s="195" t="s">
        <v>244</v>
      </c>
      <c r="D47" s="206" t="s">
        <v>33</v>
      </c>
      <c r="F47" s="93"/>
      <c r="G47" s="118"/>
      <c r="H47" s="118"/>
      <c r="I47" s="118"/>
      <c r="J47" s="118"/>
      <c r="K47" s="118"/>
      <c r="L47" s="118"/>
      <c r="M47" s="118"/>
      <c r="N47" s="118"/>
      <c r="O47" s="118"/>
      <c r="P47" s="118"/>
      <c r="Q47" s="118"/>
      <c r="R47" s="118"/>
      <c r="S47" s="118"/>
      <c r="T47" s="118"/>
      <c r="U47" s="118"/>
      <c r="V47" s="118"/>
      <c r="W47" s="118"/>
      <c r="X47" s="118"/>
      <c r="Y47" s="118"/>
      <c r="Z47" s="118"/>
      <c r="AA47" s="118"/>
      <c r="AB47" s="128"/>
    </row>
    <row r="48" spans="1:34" ht="15.75" thickBot="1">
      <c r="F48" s="93" t="s">
        <v>7</v>
      </c>
      <c r="G48" s="117">
        <f>D29</f>
        <v>60000</v>
      </c>
      <c r="H48" s="117">
        <f>G53+$D$34</f>
        <v>73240</v>
      </c>
      <c r="I48" s="118">
        <f>H53</f>
        <v>79025.960000000006</v>
      </c>
      <c r="J48" s="118">
        <f>I53</f>
        <v>84669.010840000003</v>
      </c>
      <c r="K48" s="118">
        <f t="shared" ref="K48:AB48" si="46">J53</f>
        <v>90757.862696359996</v>
      </c>
      <c r="L48" s="118">
        <f t="shared" si="46"/>
        <v>97327.733849372438</v>
      </c>
      <c r="M48" s="118">
        <f t="shared" si="46"/>
        <v>104416.62482347286</v>
      </c>
      <c r="N48" s="118">
        <f t="shared" si="46"/>
        <v>112065.53818452721</v>
      </c>
      <c r="O48" s="118">
        <f t="shared" si="46"/>
        <v>120318.71570110485</v>
      </c>
      <c r="P48" s="118">
        <f t="shared" si="46"/>
        <v>129223.89424149213</v>
      </c>
      <c r="Q48" s="118">
        <f t="shared" si="46"/>
        <v>138832.58188657</v>
      </c>
      <c r="R48" s="118">
        <f t="shared" si="46"/>
        <v>149200.35585560903</v>
      </c>
      <c r="S48" s="118">
        <f t="shared" si="46"/>
        <v>160387.18396820215</v>
      </c>
      <c r="T48" s="118">
        <f t="shared" si="46"/>
        <v>172457.77150173852</v>
      </c>
      <c r="U48" s="118">
        <f t="shared" si="46"/>
        <v>7395.7677965236362</v>
      </c>
      <c r="V48" s="118">
        <f t="shared" si="46"/>
        <v>7380.0334524490036</v>
      </c>
      <c r="W48" s="118">
        <f t="shared" si="46"/>
        <v>7363.0560951924745</v>
      </c>
      <c r="X48" s="118">
        <f t="shared" si="46"/>
        <v>7344.7375267126799</v>
      </c>
      <c r="Y48" s="118">
        <f t="shared" si="46"/>
        <v>7324.9717913229815</v>
      </c>
      <c r="Z48" s="118">
        <f t="shared" si="46"/>
        <v>7303.6445628374968</v>
      </c>
      <c r="AA48" s="118">
        <f>Z53</f>
        <v>7280.6324833016588</v>
      </c>
      <c r="AB48" s="118">
        <f t="shared" si="46"/>
        <v>7255.8024494824895</v>
      </c>
      <c r="AC48" s="157"/>
      <c r="AD48" s="107">
        <f>H48+SUMIF(J49:AB49,"&gt;=0")</f>
        <v>185286.16765679547</v>
      </c>
    </row>
    <row r="49" spans="1:30">
      <c r="A49" s="202" t="s">
        <v>43</v>
      </c>
      <c r="B49" s="203"/>
      <c r="C49" s="203"/>
      <c r="D49" s="204"/>
      <c r="F49" s="93" t="s">
        <v>60</v>
      </c>
      <c r="G49" s="118">
        <f>G48*$I$74</f>
        <v>4740</v>
      </c>
      <c r="H49" s="118">
        <f>H48*$I$74</f>
        <v>5785.96</v>
      </c>
      <c r="I49" s="118">
        <f>I48*$I$74</f>
        <v>6243.0508400000008</v>
      </c>
      <c r="J49" s="118">
        <f t="shared" ref="J49:AB49" si="47">J48*$I$74</f>
        <v>6688.8518563600001</v>
      </c>
      <c r="K49" s="118">
        <f t="shared" si="47"/>
        <v>7169.8711530124401</v>
      </c>
      <c r="L49" s="118">
        <f t="shared" si="47"/>
        <v>7688.8909741004227</v>
      </c>
      <c r="M49" s="118">
        <f t="shared" si="47"/>
        <v>8248.9133610543558</v>
      </c>
      <c r="N49" s="118">
        <f t="shared" si="47"/>
        <v>8853.1775165776489</v>
      </c>
      <c r="O49" s="118">
        <f t="shared" si="47"/>
        <v>9505.1785403872836</v>
      </c>
      <c r="P49" s="118">
        <f t="shared" si="47"/>
        <v>10208.687645077878</v>
      </c>
      <c r="Q49" s="118">
        <f t="shared" si="47"/>
        <v>10967.77396903903</v>
      </c>
      <c r="R49" s="118">
        <f t="shared" si="47"/>
        <v>11786.828112593113</v>
      </c>
      <c r="S49" s="118">
        <f t="shared" si="47"/>
        <v>12670.587533487971</v>
      </c>
      <c r="T49" s="118">
        <f t="shared" si="47"/>
        <v>13624.163948637342</v>
      </c>
      <c r="U49" s="118">
        <f t="shared" si="47"/>
        <v>584.26565592536724</v>
      </c>
      <c r="V49" s="118">
        <f t="shared" si="47"/>
        <v>583.02264274347124</v>
      </c>
      <c r="W49" s="118">
        <f t="shared" si="47"/>
        <v>581.68143152020548</v>
      </c>
      <c r="X49" s="118">
        <f t="shared" si="47"/>
        <v>580.23426461030169</v>
      </c>
      <c r="Y49" s="118">
        <f t="shared" si="47"/>
        <v>578.67277151451549</v>
      </c>
      <c r="Z49" s="118">
        <f t="shared" si="47"/>
        <v>576.98792046416224</v>
      </c>
      <c r="AA49" s="118">
        <f t="shared" si="47"/>
        <v>575.16996618083101</v>
      </c>
      <c r="AB49" s="118">
        <f t="shared" si="47"/>
        <v>573.20839350911672</v>
      </c>
    </row>
    <row r="50" spans="1:30">
      <c r="A50" s="208">
        <v>1</v>
      </c>
      <c r="B50" s="68"/>
      <c r="C50" s="68" t="s">
        <v>20</v>
      </c>
      <c r="D50" s="210" t="s">
        <v>236</v>
      </c>
      <c r="F50" s="72" t="s">
        <v>58</v>
      </c>
      <c r="G50" s="118">
        <f>G48+G49</f>
        <v>64740</v>
      </c>
      <c r="H50" s="118">
        <f>H48+H49</f>
        <v>79025.960000000006</v>
      </c>
      <c r="I50" s="121">
        <f>I48+I49</f>
        <v>85269.010840000003</v>
      </c>
      <c r="J50" s="121">
        <f t="shared" ref="J50:AB50" si="48">J48+J49</f>
        <v>91357.862696359996</v>
      </c>
      <c r="K50" s="121">
        <f t="shared" si="48"/>
        <v>97927.733849372438</v>
      </c>
      <c r="L50" s="121">
        <f t="shared" si="48"/>
        <v>105016.62482347286</v>
      </c>
      <c r="M50" s="121">
        <f t="shared" si="48"/>
        <v>112665.53818452721</v>
      </c>
      <c r="N50" s="121">
        <f t="shared" si="48"/>
        <v>120918.71570110485</v>
      </c>
      <c r="O50" s="121">
        <f t="shared" si="48"/>
        <v>129823.89424149213</v>
      </c>
      <c r="P50" s="121">
        <f t="shared" si="48"/>
        <v>139432.58188657</v>
      </c>
      <c r="Q50" s="121">
        <f t="shared" si="48"/>
        <v>149800.35585560903</v>
      </c>
      <c r="R50" s="121">
        <f t="shared" si="48"/>
        <v>160987.18396820215</v>
      </c>
      <c r="S50" s="121">
        <f t="shared" si="48"/>
        <v>173057.77150169012</v>
      </c>
      <c r="T50" s="121">
        <f t="shared" si="48"/>
        <v>186081.93545037587</v>
      </c>
      <c r="U50" s="121">
        <f t="shared" si="48"/>
        <v>7980.0334524490036</v>
      </c>
      <c r="V50" s="121">
        <f t="shared" si="48"/>
        <v>7963.0560951924745</v>
      </c>
      <c r="W50" s="121">
        <f t="shared" si="48"/>
        <v>7944.7375267126799</v>
      </c>
      <c r="X50" s="121">
        <f t="shared" si="48"/>
        <v>7924.9717913229815</v>
      </c>
      <c r="Y50" s="121">
        <f t="shared" si="48"/>
        <v>7903.6445628374968</v>
      </c>
      <c r="Z50" s="121">
        <f t="shared" si="48"/>
        <v>7880.6324833016588</v>
      </c>
      <c r="AA50" s="121">
        <f t="shared" si="48"/>
        <v>7855.8024494824895</v>
      </c>
      <c r="AB50" s="121">
        <f t="shared" si="48"/>
        <v>7829.0108429916063</v>
      </c>
    </row>
    <row r="51" spans="1:30" ht="15.75" thickBot="1">
      <c r="A51" s="208">
        <v>2</v>
      </c>
      <c r="B51" s="68"/>
      <c r="C51" s="68" t="s">
        <v>19</v>
      </c>
      <c r="D51" s="210"/>
      <c r="F51" s="72"/>
      <c r="G51" s="118"/>
      <c r="H51" s="128"/>
      <c r="I51" s="146"/>
      <c r="J51" s="130"/>
      <c r="K51" s="130"/>
      <c r="L51" s="130"/>
      <c r="M51" s="130"/>
      <c r="N51" s="130"/>
      <c r="O51" s="130"/>
      <c r="P51" s="130"/>
      <c r="Q51" s="130"/>
      <c r="R51" s="130"/>
      <c r="S51" s="130"/>
      <c r="T51" s="130"/>
      <c r="U51" s="130"/>
      <c r="V51" s="130"/>
      <c r="W51" s="130"/>
      <c r="X51" s="130"/>
      <c r="Y51" s="130"/>
      <c r="Z51" s="130"/>
      <c r="AA51" s="130"/>
      <c r="AB51" s="147"/>
    </row>
    <row r="52" spans="1:30" ht="16.5" thickTop="1" thickBot="1">
      <c r="A52" s="208">
        <v>3</v>
      </c>
      <c r="B52" s="68"/>
      <c r="C52" s="68" t="s">
        <v>89</v>
      </c>
      <c r="D52" s="210">
        <v>5</v>
      </c>
      <c r="F52" s="72" t="s">
        <v>282</v>
      </c>
      <c r="G52" s="118"/>
      <c r="H52" s="128"/>
      <c r="I52" s="125">
        <v>600</v>
      </c>
      <c r="J52" s="125">
        <v>600</v>
      </c>
      <c r="K52" s="125">
        <v>600</v>
      </c>
      <c r="L52" s="125">
        <v>600</v>
      </c>
      <c r="M52" s="125">
        <v>600</v>
      </c>
      <c r="N52" s="125">
        <v>600</v>
      </c>
      <c r="O52" s="125">
        <v>600</v>
      </c>
      <c r="P52" s="125">
        <v>600</v>
      </c>
      <c r="Q52" s="125">
        <v>600</v>
      </c>
      <c r="R52" s="125">
        <v>600</v>
      </c>
      <c r="S52" s="125">
        <v>599.99999995160033</v>
      </c>
      <c r="T52" s="125">
        <v>178686.16765385223</v>
      </c>
      <c r="U52" s="125">
        <v>600</v>
      </c>
      <c r="V52" s="125">
        <v>600</v>
      </c>
      <c r="W52" s="125">
        <v>600</v>
      </c>
      <c r="X52" s="125">
        <v>600</v>
      </c>
      <c r="Y52" s="125">
        <v>600</v>
      </c>
      <c r="Z52" s="125">
        <v>600</v>
      </c>
      <c r="AA52" s="125">
        <v>600</v>
      </c>
      <c r="AB52" s="126">
        <v>600</v>
      </c>
      <c r="AC52" s="157">
        <f>SUM(I52:T52)</f>
        <v>185286.16765380383</v>
      </c>
    </row>
    <row r="53" spans="1:30" ht="15.75" thickTop="1">
      <c r="A53" s="208">
        <v>4</v>
      </c>
      <c r="B53" s="68"/>
      <c r="C53" s="68" t="s">
        <v>215</v>
      </c>
      <c r="D53" s="211">
        <v>100000</v>
      </c>
      <c r="F53" s="93" t="s">
        <v>59</v>
      </c>
      <c r="G53" s="118">
        <f>G50-G52</f>
        <v>64740</v>
      </c>
      <c r="H53" s="118">
        <f>H50-H52</f>
        <v>79025.960000000006</v>
      </c>
      <c r="I53" s="101">
        <f>I50-I52</f>
        <v>84669.010840000003</v>
      </c>
      <c r="J53" s="101">
        <f t="shared" ref="J53:AB53" si="49">J50-J52</f>
        <v>90757.862696359996</v>
      </c>
      <c r="K53" s="101">
        <f t="shared" si="49"/>
        <v>97327.733849372438</v>
      </c>
      <c r="L53" s="101">
        <f t="shared" si="49"/>
        <v>104416.62482347286</v>
      </c>
      <c r="M53" s="101">
        <f t="shared" si="49"/>
        <v>112065.53818452721</v>
      </c>
      <c r="N53" s="101">
        <f t="shared" si="49"/>
        <v>120318.71570110485</v>
      </c>
      <c r="O53" s="101">
        <f t="shared" si="49"/>
        <v>129223.89424149213</v>
      </c>
      <c r="P53" s="101">
        <f t="shared" si="49"/>
        <v>138832.58188657</v>
      </c>
      <c r="Q53" s="101">
        <f t="shared" si="49"/>
        <v>149200.35585560903</v>
      </c>
      <c r="R53" s="101">
        <f t="shared" si="49"/>
        <v>160387.18396820215</v>
      </c>
      <c r="S53" s="101">
        <f t="shared" si="49"/>
        <v>172457.77150173852</v>
      </c>
      <c r="T53" s="101">
        <f t="shared" si="49"/>
        <v>7395.7677965236362</v>
      </c>
      <c r="U53" s="101">
        <f t="shared" si="49"/>
        <v>7380.0334524490036</v>
      </c>
      <c r="V53" s="101">
        <f t="shared" si="49"/>
        <v>7363.0560951924745</v>
      </c>
      <c r="W53" s="101">
        <f t="shared" si="49"/>
        <v>7344.7375267126799</v>
      </c>
      <c r="X53" s="101">
        <f t="shared" si="49"/>
        <v>7324.9717913229815</v>
      </c>
      <c r="Y53" s="101">
        <f t="shared" si="49"/>
        <v>7303.6445628374968</v>
      </c>
      <c r="Z53" s="101">
        <f t="shared" si="49"/>
        <v>7280.6324833016588</v>
      </c>
      <c r="AA53" s="101">
        <f t="shared" si="49"/>
        <v>7255.8024494824895</v>
      </c>
      <c r="AB53" s="101">
        <f t="shared" si="49"/>
        <v>7229.0108429916063</v>
      </c>
    </row>
    <row r="54" spans="1:30">
      <c r="A54" s="208">
        <v>5</v>
      </c>
      <c r="B54" s="68"/>
      <c r="C54" s="68" t="s">
        <v>216</v>
      </c>
      <c r="D54" s="212">
        <v>0.2</v>
      </c>
      <c r="F54" s="97" t="s">
        <v>280</v>
      </c>
      <c r="H54" s="118"/>
      <c r="I54" s="101" t="s">
        <v>279</v>
      </c>
      <c r="J54" s="101" t="s">
        <v>279</v>
      </c>
      <c r="K54" s="101" t="s">
        <v>279</v>
      </c>
      <c r="L54" s="101" t="s">
        <v>279</v>
      </c>
      <c r="M54" s="101" t="s">
        <v>279</v>
      </c>
      <c r="N54" s="101" t="s">
        <v>279</v>
      </c>
      <c r="O54" s="101" t="s">
        <v>279</v>
      </c>
      <c r="P54" s="101" t="s">
        <v>279</v>
      </c>
      <c r="Q54" s="101" t="s">
        <v>279</v>
      </c>
      <c r="R54" s="101" t="s">
        <v>279</v>
      </c>
      <c r="S54" s="101" t="s">
        <v>279</v>
      </c>
      <c r="T54" s="101" t="s">
        <v>279</v>
      </c>
      <c r="U54" s="101" t="s">
        <v>279</v>
      </c>
      <c r="V54" s="101" t="s">
        <v>279</v>
      </c>
      <c r="W54" s="101" t="s">
        <v>279</v>
      </c>
      <c r="X54" s="101" t="s">
        <v>279</v>
      </c>
      <c r="Y54" s="101" t="s">
        <v>279</v>
      </c>
      <c r="Z54" s="101" t="s">
        <v>279</v>
      </c>
      <c r="AA54" s="101" t="s">
        <v>279</v>
      </c>
      <c r="AB54" s="101" t="s">
        <v>279</v>
      </c>
    </row>
    <row r="55" spans="1:30">
      <c r="A55" s="208">
        <v>6</v>
      </c>
      <c r="B55" s="68"/>
      <c r="C55" s="68" t="s">
        <v>237</v>
      </c>
      <c r="D55" s="213" t="s">
        <v>148</v>
      </c>
      <c r="F55" s="93"/>
      <c r="G55" s="118"/>
      <c r="H55" s="118"/>
      <c r="I55" s="101">
        <f>IF(I48&lt;=0,0,600)</f>
        <v>600</v>
      </c>
      <c r="J55" s="101">
        <f t="shared" ref="J55:AB55" si="50">IF(J48&lt;=0,0,600)</f>
        <v>600</v>
      </c>
      <c r="K55" s="101">
        <f t="shared" si="50"/>
        <v>600</v>
      </c>
      <c r="L55" s="101">
        <f t="shared" si="50"/>
        <v>600</v>
      </c>
      <c r="M55" s="101">
        <f t="shared" si="50"/>
        <v>600</v>
      </c>
      <c r="N55" s="101">
        <f t="shared" si="50"/>
        <v>600</v>
      </c>
      <c r="O55" s="101">
        <f t="shared" si="50"/>
        <v>600</v>
      </c>
      <c r="P55" s="101">
        <f t="shared" si="50"/>
        <v>600</v>
      </c>
      <c r="Q55" s="101">
        <f t="shared" si="50"/>
        <v>600</v>
      </c>
      <c r="R55" s="101">
        <f t="shared" si="50"/>
        <v>600</v>
      </c>
      <c r="S55" s="101">
        <f t="shared" si="50"/>
        <v>600</v>
      </c>
      <c r="T55" s="101">
        <f t="shared" si="50"/>
        <v>600</v>
      </c>
      <c r="U55" s="101">
        <f t="shared" si="50"/>
        <v>600</v>
      </c>
      <c r="V55" s="101">
        <f t="shared" si="50"/>
        <v>600</v>
      </c>
      <c r="W55" s="101">
        <f t="shared" si="50"/>
        <v>600</v>
      </c>
      <c r="X55" s="101">
        <f t="shared" si="50"/>
        <v>600</v>
      </c>
      <c r="Y55" s="101">
        <f t="shared" si="50"/>
        <v>600</v>
      </c>
      <c r="Z55" s="101">
        <f t="shared" si="50"/>
        <v>600</v>
      </c>
      <c r="AA55" s="101">
        <f t="shared" si="50"/>
        <v>600</v>
      </c>
      <c r="AB55" s="101">
        <f t="shared" si="50"/>
        <v>600</v>
      </c>
    </row>
    <row r="56" spans="1:30" ht="15.75" thickBot="1">
      <c r="A56" s="208">
        <v>7</v>
      </c>
      <c r="B56" s="68"/>
      <c r="C56" s="68" t="s">
        <v>217</v>
      </c>
      <c r="D56" s="214">
        <v>1000</v>
      </c>
      <c r="F56" s="70"/>
      <c r="G56" s="118"/>
      <c r="H56" s="118"/>
      <c r="I56" s="121"/>
      <c r="J56" s="121"/>
      <c r="K56" s="121"/>
      <c r="L56" s="121"/>
      <c r="M56" s="121"/>
      <c r="N56" s="121"/>
      <c r="O56" s="121"/>
      <c r="P56" s="121"/>
      <c r="Q56" s="121"/>
      <c r="R56" s="121"/>
      <c r="S56" s="121"/>
      <c r="T56" s="121"/>
      <c r="U56" s="118"/>
      <c r="V56" s="118"/>
      <c r="W56" s="118"/>
      <c r="X56" s="118"/>
      <c r="Y56" s="118"/>
      <c r="Z56" s="118"/>
      <c r="AA56" s="118"/>
      <c r="AB56" s="119"/>
    </row>
    <row r="57" spans="1:30" ht="15.75" thickBot="1">
      <c r="A57" s="209">
        <v>8</v>
      </c>
      <c r="B57" s="195"/>
      <c r="C57" s="195" t="s">
        <v>34</v>
      </c>
      <c r="D57" s="215">
        <v>0.05</v>
      </c>
      <c r="F57" s="93" t="s">
        <v>24</v>
      </c>
      <c r="G57" s="117">
        <f>D30</f>
        <v>1000</v>
      </c>
      <c r="H57" s="168">
        <f>G61+D36</f>
        <v>2050</v>
      </c>
      <c r="I57" s="170">
        <f>H61</f>
        <v>2152.5</v>
      </c>
      <c r="J57" s="171">
        <f t="shared" ref="J57" si="51">MAX(I61,0)</f>
        <v>1985.625</v>
      </c>
      <c r="K57" s="171">
        <f>J61</f>
        <v>1810.40625</v>
      </c>
      <c r="L57" s="171">
        <f t="shared" ref="L57:T57" si="52">K61</f>
        <v>1626.4265625</v>
      </c>
      <c r="M57" s="171">
        <f t="shared" si="52"/>
        <v>1433.2478906250001</v>
      </c>
      <c r="N57" s="171">
        <f t="shared" si="52"/>
        <v>1230.41028515625</v>
      </c>
      <c r="O57" s="171">
        <v>0</v>
      </c>
      <c r="P57" s="171">
        <f t="shared" si="52"/>
        <v>0</v>
      </c>
      <c r="Q57" s="171">
        <f t="shared" si="52"/>
        <v>0</v>
      </c>
      <c r="R57" s="171">
        <f t="shared" si="52"/>
        <v>0</v>
      </c>
      <c r="S57" s="171">
        <f t="shared" si="52"/>
        <v>0</v>
      </c>
      <c r="T57" s="172">
        <v>0</v>
      </c>
      <c r="U57" s="157">
        <v>0</v>
      </c>
      <c r="V57">
        <v>0</v>
      </c>
      <c r="W57" s="118">
        <v>0</v>
      </c>
      <c r="X57" s="118">
        <v>0</v>
      </c>
      <c r="Y57" s="118">
        <v>0</v>
      </c>
      <c r="Z57" s="118">
        <v>0</v>
      </c>
      <c r="AA57" s="118">
        <v>0</v>
      </c>
      <c r="AB57" s="118">
        <v>0</v>
      </c>
      <c r="AC57" s="157"/>
      <c r="AD57" s="107">
        <f>H57+SUMIF(J58:T58,"&gt;=0")</f>
        <v>2454.3057994140627</v>
      </c>
    </row>
    <row r="58" spans="1:30" ht="15.75" thickBot="1">
      <c r="F58" s="93" t="s">
        <v>60</v>
      </c>
      <c r="G58" s="140">
        <f>G57*$D$37</f>
        <v>50</v>
      </c>
      <c r="H58" s="140">
        <f>H57*$D$37</f>
        <v>102.5</v>
      </c>
      <c r="I58" s="169">
        <f>I57*$D$37</f>
        <v>107.625</v>
      </c>
      <c r="J58" s="169">
        <f t="shared" ref="J58:R58" si="53">J57*$D$37</f>
        <v>99.28125</v>
      </c>
      <c r="K58" s="169">
        <f t="shared" si="53"/>
        <v>90.520312500000003</v>
      </c>
      <c r="L58" s="169">
        <f t="shared" si="53"/>
        <v>81.321328125000008</v>
      </c>
      <c r="M58" s="169">
        <f t="shared" si="53"/>
        <v>71.662394531250001</v>
      </c>
      <c r="N58" s="169">
        <f t="shared" si="53"/>
        <v>61.520514257812501</v>
      </c>
      <c r="O58" s="169">
        <f t="shared" si="53"/>
        <v>0</v>
      </c>
      <c r="P58" s="169">
        <f t="shared" si="53"/>
        <v>0</v>
      </c>
      <c r="Q58" s="169">
        <f t="shared" si="53"/>
        <v>0</v>
      </c>
      <c r="R58" s="169">
        <f t="shared" si="53"/>
        <v>0</v>
      </c>
      <c r="S58" s="169">
        <f t="shared" ref="S58" si="54">S57*$D$37</f>
        <v>0</v>
      </c>
      <c r="T58" s="169">
        <f t="shared" ref="T58" si="55">T57*$D$37</f>
        <v>0</v>
      </c>
      <c r="U58" s="140"/>
      <c r="V58" s="140"/>
      <c r="W58" s="140"/>
      <c r="X58" s="140"/>
      <c r="Y58" s="140"/>
      <c r="Z58" s="140"/>
      <c r="AA58" s="140"/>
      <c r="AB58" s="140"/>
    </row>
    <row r="59" spans="1:30" ht="15.75" thickBot="1">
      <c r="A59" s="202" t="s">
        <v>44</v>
      </c>
      <c r="B59" s="203"/>
      <c r="C59" s="203"/>
      <c r="D59" s="204"/>
      <c r="F59" s="72" t="s">
        <v>58</v>
      </c>
      <c r="G59" s="140">
        <f>G57+G58</f>
        <v>1050</v>
      </c>
      <c r="H59" s="140">
        <f t="shared" ref="H59:I59" si="56">H57+H58</f>
        <v>2152.5</v>
      </c>
      <c r="I59" s="144">
        <f t="shared" si="56"/>
        <v>2260.125</v>
      </c>
      <c r="J59" s="144">
        <f t="shared" ref="J59" si="57">J57+J58</f>
        <v>2084.90625</v>
      </c>
      <c r="K59" s="144">
        <f t="shared" ref="K59" si="58">K57+K58</f>
        <v>1900.9265625</v>
      </c>
      <c r="L59" s="144">
        <f t="shared" ref="L59" si="59">L57+L58</f>
        <v>1707.7478906250001</v>
      </c>
      <c r="M59" s="144">
        <f t="shared" ref="M59" si="60">M57+M58</f>
        <v>1504.91028515625</v>
      </c>
      <c r="N59" s="144">
        <f t="shared" ref="N59" si="61">N57+N58</f>
        <v>1291.9307994140624</v>
      </c>
      <c r="O59" s="144">
        <f t="shared" ref="O59" si="62">O57+O58</f>
        <v>0</v>
      </c>
      <c r="P59" s="144">
        <f t="shared" ref="P59" si="63">P57+P58</f>
        <v>0</v>
      </c>
      <c r="Q59" s="144">
        <f t="shared" ref="Q59" si="64">Q57+Q58</f>
        <v>0</v>
      </c>
      <c r="R59" s="144">
        <f t="shared" ref="R59:S59" si="65">R57+R58</f>
        <v>0</v>
      </c>
      <c r="S59" s="144">
        <f t="shared" si="65"/>
        <v>0</v>
      </c>
      <c r="T59" s="165">
        <f t="shared" ref="T59" si="66">T57+T58</f>
        <v>0</v>
      </c>
      <c r="U59" s="140"/>
      <c r="V59" s="144"/>
      <c r="W59" s="144"/>
      <c r="X59" s="144"/>
      <c r="Y59" s="144"/>
      <c r="Z59" s="144"/>
      <c r="AA59" s="144"/>
      <c r="AB59" s="144"/>
    </row>
    <row r="60" spans="1:30" ht="16.5" thickTop="1" thickBot="1">
      <c r="A60" s="191"/>
      <c r="B60" s="80"/>
      <c r="C60" s="68" t="s">
        <v>35</v>
      </c>
      <c r="D60" s="216">
        <v>0.1</v>
      </c>
      <c r="F60" s="72" t="s">
        <v>282</v>
      </c>
      <c r="G60" s="118"/>
      <c r="H60" s="128"/>
      <c r="I60" s="124">
        <v>274.5</v>
      </c>
      <c r="J60" s="125">
        <v>274.5</v>
      </c>
      <c r="K60" s="125">
        <v>274.5</v>
      </c>
      <c r="L60" s="125">
        <v>274.5</v>
      </c>
      <c r="M60" s="125">
        <v>274.5</v>
      </c>
      <c r="N60" s="125">
        <v>274.5</v>
      </c>
      <c r="O60" s="125">
        <v>0</v>
      </c>
      <c r="P60" s="125">
        <v>0</v>
      </c>
      <c r="Q60" s="125">
        <v>0</v>
      </c>
      <c r="R60" s="126">
        <v>0</v>
      </c>
      <c r="S60" s="126">
        <v>807.30578309801945</v>
      </c>
      <c r="T60" s="166">
        <v>0</v>
      </c>
      <c r="U60" s="68">
        <v>0</v>
      </c>
      <c r="V60" s="118">
        <v>0</v>
      </c>
      <c r="W60" s="118">
        <v>0</v>
      </c>
      <c r="X60" s="118">
        <v>0</v>
      </c>
      <c r="Y60" s="118">
        <v>0</v>
      </c>
      <c r="Z60" s="118">
        <v>0</v>
      </c>
      <c r="AA60" s="118">
        <v>0</v>
      </c>
      <c r="AB60" s="118">
        <v>0</v>
      </c>
      <c r="AC60" s="157">
        <f>SUM(I60:T60)</f>
        <v>2454.3057830980197</v>
      </c>
    </row>
    <row r="61" spans="1:30" ht="15.75" thickTop="1">
      <c r="A61" s="191"/>
      <c r="B61" s="80"/>
      <c r="C61" s="68" t="s">
        <v>36</v>
      </c>
      <c r="D61" s="216">
        <v>0.5</v>
      </c>
      <c r="F61" s="93" t="s">
        <v>59</v>
      </c>
      <c r="G61" s="118">
        <f>G59-G60</f>
        <v>1050</v>
      </c>
      <c r="H61" s="118">
        <f>H59-H60</f>
        <v>2152.5</v>
      </c>
      <c r="I61" s="101">
        <f>I59-I60</f>
        <v>1985.625</v>
      </c>
      <c r="J61" s="101">
        <f>J59-J60</f>
        <v>1810.40625</v>
      </c>
      <c r="K61" s="101">
        <f t="shared" ref="K61" si="67">K59-K60</f>
        <v>1626.4265625</v>
      </c>
      <c r="L61" s="101">
        <f t="shared" ref="L61" si="68">L59-L60</f>
        <v>1433.2478906250001</v>
      </c>
      <c r="M61" s="101">
        <f t="shared" ref="M61" si="69">M59-M60</f>
        <v>1230.41028515625</v>
      </c>
      <c r="N61" s="101">
        <f t="shared" ref="N61" si="70">N59-N60</f>
        <v>1017.4307994140624</v>
      </c>
      <c r="O61" s="101">
        <f t="shared" ref="O61" si="71">O59-O60</f>
        <v>0</v>
      </c>
      <c r="P61" s="101">
        <f t="shared" ref="P61" si="72">P59-P60</f>
        <v>0</v>
      </c>
      <c r="Q61" s="101">
        <f t="shared" ref="Q61" si="73">Q59-Q60</f>
        <v>0</v>
      </c>
      <c r="R61" s="101">
        <f t="shared" ref="R61:S61" si="74">R59-R60</f>
        <v>0</v>
      </c>
      <c r="S61" s="101">
        <f t="shared" si="74"/>
        <v>-807.30578309801945</v>
      </c>
      <c r="T61" s="167">
        <f t="shared" ref="T61" si="75">T59-T60</f>
        <v>0</v>
      </c>
      <c r="U61" s="118"/>
      <c r="V61" s="101"/>
      <c r="W61" s="101"/>
      <c r="X61" s="101"/>
      <c r="Y61" s="101"/>
      <c r="Z61" s="101"/>
      <c r="AA61" s="101"/>
      <c r="AB61" s="101"/>
    </row>
    <row r="62" spans="1:30" ht="15.75" thickBot="1">
      <c r="A62" s="188"/>
      <c r="B62" s="33"/>
      <c r="C62" s="33"/>
      <c r="D62" s="190"/>
      <c r="F62" s="141" t="s">
        <v>280</v>
      </c>
      <c r="G62" s="118"/>
      <c r="H62" s="118"/>
      <c r="I62" s="101" t="s">
        <v>279</v>
      </c>
      <c r="J62" s="101" t="s">
        <v>279</v>
      </c>
      <c r="K62" s="101" t="s">
        <v>279</v>
      </c>
      <c r="L62" s="101" t="s">
        <v>279</v>
      </c>
      <c r="M62" s="101" t="s">
        <v>279</v>
      </c>
      <c r="N62" s="101" t="s">
        <v>279</v>
      </c>
      <c r="O62" s="101" t="s">
        <v>279</v>
      </c>
      <c r="P62" s="101" t="s">
        <v>279</v>
      </c>
      <c r="Q62" s="101" t="s">
        <v>279</v>
      </c>
      <c r="R62" s="101" t="s">
        <v>279</v>
      </c>
      <c r="S62" s="101" t="s">
        <v>279</v>
      </c>
      <c r="T62" s="101" t="s">
        <v>279</v>
      </c>
      <c r="U62" s="101"/>
      <c r="V62" s="101"/>
      <c r="W62" s="101"/>
      <c r="X62" s="101"/>
      <c r="Y62" s="101"/>
      <c r="Z62" s="101"/>
      <c r="AA62" s="101"/>
      <c r="AB62" s="101"/>
    </row>
    <row r="63" spans="1:30" ht="15" customHeight="1">
      <c r="A63" s="202" t="s">
        <v>68</v>
      </c>
      <c r="B63" s="203"/>
      <c r="C63" s="203"/>
      <c r="D63" s="204"/>
      <c r="F63" s="142"/>
      <c r="G63" s="121"/>
      <c r="H63" s="121"/>
      <c r="I63" s="118">
        <f>IF(I57&lt;=0,0,(($G$57+$H$57)/10)*0.9)</f>
        <v>274.5</v>
      </c>
      <c r="J63" s="118">
        <f t="shared" ref="J63:T63" si="76">IF(J57&lt;=0,0,(($G$57+$H$57)/10)*0.9)</f>
        <v>274.5</v>
      </c>
      <c r="K63" s="118">
        <f t="shared" si="76"/>
        <v>274.5</v>
      </c>
      <c r="L63" s="118">
        <f t="shared" si="76"/>
        <v>274.5</v>
      </c>
      <c r="M63" s="118">
        <f t="shared" si="76"/>
        <v>274.5</v>
      </c>
      <c r="N63" s="118">
        <f t="shared" si="76"/>
        <v>274.5</v>
      </c>
      <c r="O63" s="118">
        <f t="shared" si="76"/>
        <v>0</v>
      </c>
      <c r="P63" s="118">
        <f t="shared" si="76"/>
        <v>0</v>
      </c>
      <c r="Q63" s="118">
        <f t="shared" si="76"/>
        <v>0</v>
      </c>
      <c r="R63" s="118">
        <f t="shared" si="76"/>
        <v>0</v>
      </c>
      <c r="S63" s="118">
        <f t="shared" si="76"/>
        <v>0</v>
      </c>
      <c r="T63" s="118">
        <f t="shared" si="76"/>
        <v>0</v>
      </c>
      <c r="U63" s="121"/>
      <c r="V63" s="121"/>
      <c r="W63" s="121"/>
      <c r="X63" s="121"/>
      <c r="Y63" s="121"/>
      <c r="Z63" s="121"/>
      <c r="AA63" s="121"/>
      <c r="AB63" s="122"/>
    </row>
    <row r="64" spans="1:30">
      <c r="A64" s="191"/>
      <c r="B64" s="79" t="s">
        <v>97</v>
      </c>
      <c r="C64" s="68"/>
      <c r="D64" s="200"/>
      <c r="F64" s="142"/>
      <c r="G64" s="121"/>
      <c r="H64" s="121"/>
      <c r="I64" s="121"/>
      <c r="J64" s="121"/>
      <c r="K64" s="135"/>
      <c r="L64" s="121"/>
      <c r="M64" s="121"/>
      <c r="N64" s="121"/>
      <c r="O64" s="121"/>
      <c r="P64" s="121"/>
      <c r="Q64" s="121"/>
      <c r="R64" s="121"/>
      <c r="S64" s="121"/>
      <c r="T64" s="121"/>
      <c r="U64" s="121"/>
      <c r="V64" s="121"/>
      <c r="W64" s="121"/>
      <c r="X64" s="121"/>
      <c r="Y64" s="121"/>
      <c r="Z64" s="121"/>
      <c r="AA64" s="121"/>
      <c r="AB64" s="122"/>
    </row>
    <row r="65" spans="1:28" ht="15.75" thickBot="1">
      <c r="A65" s="191"/>
      <c r="B65" s="68"/>
      <c r="C65" s="68" t="s">
        <v>46</v>
      </c>
      <c r="D65" s="200">
        <v>50</v>
      </c>
      <c r="F65" s="95" t="s">
        <v>64</v>
      </c>
      <c r="G65" s="121"/>
      <c r="H65" s="121"/>
      <c r="I65" s="121">
        <f>I11-I14-I18-I22-I35-I43-I52-I60</f>
        <v>82120.55</v>
      </c>
      <c r="J65" s="121">
        <f t="shared" ref="J65:AB65" si="77">J11-J14-J18-J22-J35-J43-J52-J60</f>
        <v>60487.076895999984</v>
      </c>
      <c r="K65" s="121">
        <f t="shared" si="77"/>
        <v>62251.691331839989</v>
      </c>
      <c r="L65" s="121">
        <f t="shared" si="77"/>
        <v>104350.0507330814</v>
      </c>
      <c r="M65" s="121">
        <f t="shared" si="77"/>
        <v>109458.93316773133</v>
      </c>
      <c r="N65" s="121">
        <f t="shared" si="77"/>
        <v>107397.39770095728</v>
      </c>
      <c r="O65" s="121">
        <f t="shared" si="77"/>
        <v>110492.31525959712</v>
      </c>
      <c r="P65" s="121">
        <f t="shared" si="77"/>
        <v>113950.62976348758</v>
      </c>
      <c r="Q65" s="121">
        <f t="shared" si="77"/>
        <v>117052.45070232311</v>
      </c>
      <c r="R65" s="121">
        <f t="shared" si="77"/>
        <v>120303.61399174249</v>
      </c>
      <c r="S65" s="121">
        <f t="shared" si="77"/>
        <v>122902.88530138352</v>
      </c>
      <c r="T65" s="121">
        <f t="shared" si="77"/>
        <v>-79449.231211171005</v>
      </c>
      <c r="U65" s="121">
        <f t="shared" si="77"/>
        <v>131515.10741948252</v>
      </c>
      <c r="V65" s="121">
        <f t="shared" si="77"/>
        <v>135426.85446624117</v>
      </c>
      <c r="W65" s="121">
        <f t="shared" si="77"/>
        <v>139520.85184505113</v>
      </c>
      <c r="X65" s="121">
        <f t="shared" si="77"/>
        <v>143804.49870000035</v>
      </c>
      <c r="Y65" s="121">
        <f t="shared" si="77"/>
        <v>148285.49260195371</v>
      </c>
      <c r="Z65" s="121">
        <f t="shared" si="77"/>
        <v>210126.54987092176</v>
      </c>
      <c r="AA65" s="121">
        <f t="shared" si="77"/>
        <v>224133.09752018287</v>
      </c>
      <c r="AB65" s="121">
        <f t="shared" si="77"/>
        <v>237133.70381590366</v>
      </c>
    </row>
    <row r="66" spans="1:28" ht="16.5" thickTop="1" thickBot="1">
      <c r="A66" s="191"/>
      <c r="B66" s="68"/>
      <c r="C66" s="68" t="s">
        <v>83</v>
      </c>
      <c r="D66" s="200">
        <v>300</v>
      </c>
      <c r="F66" s="96" t="s">
        <v>65</v>
      </c>
      <c r="G66" s="136">
        <f>NPV(0.08,I65:AB65)</f>
        <v>1033557.9537034187</v>
      </c>
      <c r="H66" s="137" t="s">
        <v>66</v>
      </c>
      <c r="I66" s="138"/>
      <c r="J66" s="138"/>
      <c r="K66" s="138"/>
      <c r="L66" s="138"/>
      <c r="M66" s="138"/>
      <c r="N66" s="138"/>
      <c r="O66" s="138"/>
      <c r="P66" s="138"/>
      <c r="Q66" s="138"/>
      <c r="R66" s="138"/>
      <c r="S66" s="138"/>
      <c r="T66" s="138"/>
      <c r="U66" s="138"/>
      <c r="V66" s="138"/>
      <c r="W66" s="138"/>
      <c r="X66" s="138"/>
      <c r="Y66" s="138"/>
      <c r="Z66" s="138"/>
      <c r="AA66" s="138"/>
      <c r="AB66" s="139"/>
    </row>
    <row r="67" spans="1:28">
      <c r="A67" s="191"/>
      <c r="B67" s="68"/>
      <c r="C67" s="68" t="s">
        <v>84</v>
      </c>
      <c r="D67" s="200">
        <v>300</v>
      </c>
      <c r="F67" s="219" t="s">
        <v>308</v>
      </c>
      <c r="G67" s="187">
        <f>AC115</f>
        <v>1316978.8965674099</v>
      </c>
      <c r="I67">
        <v>0</v>
      </c>
      <c r="J67">
        <v>0</v>
      </c>
      <c r="K67">
        <v>0</v>
      </c>
      <c r="L67">
        <v>0</v>
      </c>
      <c r="M67">
        <v>0</v>
      </c>
      <c r="N67">
        <v>0</v>
      </c>
      <c r="O67">
        <v>0</v>
      </c>
      <c r="P67">
        <v>0</v>
      </c>
      <c r="Q67">
        <v>0</v>
      </c>
      <c r="R67">
        <v>0</v>
      </c>
      <c r="S67">
        <v>0</v>
      </c>
      <c r="T67">
        <v>0</v>
      </c>
      <c r="U67">
        <v>0</v>
      </c>
      <c r="V67">
        <v>0</v>
      </c>
      <c r="W67">
        <v>0</v>
      </c>
      <c r="X67">
        <v>0</v>
      </c>
      <c r="Y67">
        <v>0</v>
      </c>
      <c r="Z67">
        <v>0</v>
      </c>
      <c r="AA67">
        <v>0</v>
      </c>
      <c r="AB67">
        <v>0</v>
      </c>
    </row>
    <row r="68" spans="1:28">
      <c r="A68" s="191"/>
      <c r="B68" s="68"/>
      <c r="C68" s="161" t="s">
        <v>25</v>
      </c>
      <c r="D68" s="200">
        <v>100</v>
      </c>
    </row>
    <row r="69" spans="1:28">
      <c r="A69" s="188"/>
      <c r="B69" s="33"/>
      <c r="C69" s="33"/>
      <c r="D69" s="190"/>
    </row>
    <row r="70" spans="1:28">
      <c r="A70" s="218" t="s">
        <v>85</v>
      </c>
      <c r="B70" s="207"/>
      <c r="C70" s="207"/>
      <c r="D70" s="217"/>
      <c r="J70" s="63"/>
    </row>
    <row r="71" spans="1:28">
      <c r="A71" s="191"/>
      <c r="B71" s="68"/>
      <c r="C71" s="68" t="s">
        <v>98</v>
      </c>
      <c r="D71" s="200">
        <v>1000</v>
      </c>
      <c r="F71" s="4" t="s">
        <v>272</v>
      </c>
      <c r="J71" s="63"/>
    </row>
    <row r="72" spans="1:28">
      <c r="A72" s="191"/>
      <c r="B72" s="68"/>
      <c r="C72" s="68" t="s">
        <v>86</v>
      </c>
      <c r="D72" s="200">
        <v>2000</v>
      </c>
      <c r="F72" s="65" t="s">
        <v>47</v>
      </c>
      <c r="G72" s="65"/>
      <c r="H72" s="65"/>
      <c r="I72" s="5">
        <v>1.6400000000000001E-2</v>
      </c>
    </row>
    <row r="73" spans="1:28" ht="15.75" thickBot="1">
      <c r="A73" s="194"/>
      <c r="B73" s="195"/>
      <c r="C73" s="195" t="s">
        <v>87</v>
      </c>
      <c r="D73" s="201">
        <v>2000</v>
      </c>
      <c r="E73" s="66"/>
      <c r="F73" s="65" t="s">
        <v>99</v>
      </c>
      <c r="G73" s="65"/>
      <c r="H73" s="65"/>
      <c r="I73" s="5">
        <v>6.8000000000000005E-2</v>
      </c>
    </row>
    <row r="74" spans="1:28">
      <c r="A74" s="160"/>
      <c r="B74" s="33"/>
      <c r="C74" s="33"/>
      <c r="D74" s="159"/>
      <c r="F74" s="65" t="s">
        <v>106</v>
      </c>
      <c r="G74" s="65"/>
      <c r="H74" s="65"/>
      <c r="I74" s="5">
        <v>7.9000000000000001E-2</v>
      </c>
    </row>
    <row r="75" spans="1:28">
      <c r="F75" s="65" t="s">
        <v>154</v>
      </c>
      <c r="G75" s="65"/>
      <c r="H75" s="65"/>
      <c r="I75" s="5">
        <v>0.04</v>
      </c>
    </row>
    <row r="76" spans="1:28">
      <c r="C76" s="158"/>
      <c r="D76" s="159"/>
      <c r="E76" s="66"/>
    </row>
    <row r="77" spans="1:28">
      <c r="C77" s="158"/>
      <c r="D77" s="159"/>
      <c r="E77" s="66"/>
    </row>
    <row r="78" spans="1:28">
      <c r="C78" s="158"/>
      <c r="D78" s="159"/>
      <c r="E78" s="66"/>
    </row>
    <row r="79" spans="1:28">
      <c r="C79" s="158"/>
      <c r="D79" s="159"/>
      <c r="E79" s="66"/>
    </row>
    <row r="80" spans="1:28">
      <c r="C80" s="158"/>
      <c r="D80" s="159"/>
      <c r="E80" s="66"/>
    </row>
    <row r="81" spans="3:5">
      <c r="C81" s="158"/>
      <c r="D81" s="159"/>
      <c r="E81" s="66"/>
    </row>
    <row r="82" spans="3:5">
      <c r="C82" s="158"/>
      <c r="D82" s="159"/>
      <c r="E82" s="66"/>
    </row>
    <row r="83" spans="3:5">
      <c r="C83" s="158"/>
      <c r="D83" s="159"/>
      <c r="E83" s="66"/>
    </row>
    <row r="84" spans="3:5">
      <c r="C84" s="158"/>
      <c r="D84" s="159"/>
      <c r="E84" s="66"/>
    </row>
    <row r="85" spans="3:5">
      <c r="C85" s="158"/>
      <c r="D85" s="159"/>
      <c r="E85" s="66"/>
    </row>
    <row r="86" spans="3:5">
      <c r="C86" s="158"/>
      <c r="D86" s="159"/>
      <c r="E86" s="66"/>
    </row>
    <row r="87" spans="3:5">
      <c r="C87" s="158"/>
      <c r="D87" s="159"/>
      <c r="E87" s="66"/>
    </row>
    <row r="88" spans="3:5">
      <c r="C88" s="158"/>
      <c r="D88" s="159"/>
      <c r="E88" s="66"/>
    </row>
    <row r="89" spans="3:5">
      <c r="C89" s="158"/>
      <c r="D89" s="159"/>
      <c r="E89" s="66"/>
    </row>
    <row r="90" spans="3:5">
      <c r="C90" s="158"/>
      <c r="D90" s="159"/>
      <c r="E90" s="66"/>
    </row>
    <row r="91" spans="3:5">
      <c r="C91" s="158"/>
      <c r="D91" s="159"/>
      <c r="E91" s="66"/>
    </row>
    <row r="92" spans="3:5">
      <c r="C92" s="158"/>
      <c r="D92" s="159"/>
      <c r="E92" s="66"/>
    </row>
    <row r="93" spans="3:5">
      <c r="C93" s="158"/>
      <c r="D93" s="159"/>
      <c r="E93" s="66"/>
    </row>
    <row r="94" spans="3:5">
      <c r="C94" s="158"/>
      <c r="D94" s="159"/>
      <c r="E94" s="66"/>
    </row>
    <row r="95" spans="3:5">
      <c r="C95" s="158"/>
      <c r="D95" s="159"/>
      <c r="E95" s="66"/>
    </row>
    <row r="96" spans="3:5">
      <c r="C96" s="158"/>
      <c r="D96" s="159"/>
      <c r="E96" s="66"/>
    </row>
    <row r="97" spans="3:6">
      <c r="C97" s="158"/>
      <c r="D97" s="159"/>
      <c r="E97" s="66"/>
    </row>
    <row r="98" spans="3:6">
      <c r="C98" s="158"/>
      <c r="D98" s="159"/>
      <c r="E98" s="66"/>
    </row>
    <row r="99" spans="3:6">
      <c r="C99" s="158"/>
      <c r="D99" s="159"/>
      <c r="E99" s="66"/>
    </row>
    <row r="100" spans="3:6">
      <c r="C100" s="158"/>
      <c r="D100" s="159"/>
      <c r="E100" s="66"/>
    </row>
    <row r="101" spans="3:6">
      <c r="C101" s="158"/>
      <c r="D101" s="159"/>
      <c r="E101" s="66"/>
    </row>
    <row r="102" spans="3:6">
      <c r="C102" s="158"/>
      <c r="D102" s="159"/>
      <c r="E102" s="66"/>
    </row>
    <row r="103" spans="3:6">
      <c r="C103" s="158"/>
      <c r="D103" s="159"/>
      <c r="E103" s="66"/>
    </row>
    <row r="104" spans="3:6">
      <c r="C104" s="158"/>
      <c r="D104" s="159"/>
    </row>
    <row r="105" spans="3:6">
      <c r="C105" s="158"/>
      <c r="D105" s="159"/>
    </row>
    <row r="106" spans="3:6">
      <c r="C106" s="158"/>
      <c r="D106" s="159"/>
    </row>
    <row r="107" spans="3:6">
      <c r="C107" s="158"/>
      <c r="D107" s="159"/>
    </row>
    <row r="108" spans="3:6">
      <c r="C108" s="158"/>
      <c r="D108" s="159"/>
    </row>
    <row r="109" spans="3:6">
      <c r="C109" s="158"/>
      <c r="D109" s="159"/>
    </row>
    <row r="111" spans="3:6">
      <c r="C111" s="67"/>
      <c r="F111" s="4"/>
    </row>
    <row r="112" spans="3:6">
      <c r="F112" s="4"/>
    </row>
    <row r="113" spans="9:29">
      <c r="I113" s="173"/>
      <c r="J113" s="173"/>
      <c r="K113" s="173"/>
      <c r="L113" s="173"/>
      <c r="M113" s="173"/>
      <c r="N113" s="173"/>
      <c r="O113" s="173"/>
      <c r="P113" s="173"/>
      <c r="Q113" s="173"/>
      <c r="R113" s="173"/>
      <c r="S113" s="173"/>
      <c r="T113" s="173"/>
      <c r="U113" s="173"/>
      <c r="V113" s="173"/>
      <c r="W113" s="173"/>
      <c r="X113" s="173"/>
      <c r="Y113" s="173"/>
      <c r="Z113" s="173"/>
      <c r="AA113" s="173"/>
      <c r="AB113" s="173"/>
    </row>
    <row r="114" spans="9:29">
      <c r="I114" s="107">
        <f>I22+I24</f>
        <v>15067.2</v>
      </c>
      <c r="J114" s="107">
        <f t="shared" ref="J114:AB114" si="78">J22+J24</f>
        <v>15669.888000000001</v>
      </c>
      <c r="K114" s="107">
        <f t="shared" si="78"/>
        <v>16296.683520000002</v>
      </c>
      <c r="L114" s="107">
        <f t="shared" si="78"/>
        <v>25309.440000000002</v>
      </c>
      <c r="M114" s="107">
        <f t="shared" si="78"/>
        <v>26273.939200000001</v>
      </c>
      <c r="N114" s="107">
        <f t="shared" si="78"/>
        <v>27124.896768000006</v>
      </c>
      <c r="O114" s="107">
        <f t="shared" si="78"/>
        <v>27989.892638720004</v>
      </c>
      <c r="P114" s="107">
        <f t="shared" si="78"/>
        <v>28369.488344268801</v>
      </c>
      <c r="Q114" s="107">
        <f t="shared" si="78"/>
        <v>29264.267878039558</v>
      </c>
      <c r="R114" s="107">
        <f t="shared" si="78"/>
        <v>30174.838593161141</v>
      </c>
      <c r="S114" s="107">
        <f t="shared" si="78"/>
        <v>31101.832136887584</v>
      </c>
      <c r="T114" s="107">
        <f t="shared" si="78"/>
        <v>32045.905422363088</v>
      </c>
      <c r="U114" s="107">
        <f t="shared" si="78"/>
        <v>32507.741639257612</v>
      </c>
      <c r="V114" s="107">
        <f t="shared" si="78"/>
        <v>33488.051304827917</v>
      </c>
      <c r="W114" s="107">
        <f t="shared" si="78"/>
        <v>34487.573357021036</v>
      </c>
      <c r="X114" s="107">
        <f t="shared" si="78"/>
        <v>35507.076291301877</v>
      </c>
      <c r="Y114" s="107">
        <f t="shared" si="78"/>
        <v>36547.359342953954</v>
      </c>
      <c r="Z114" s="107">
        <f t="shared" si="78"/>
        <v>37609.253716672116</v>
      </c>
      <c r="AA114" s="107">
        <f t="shared" si="78"/>
        <v>38693.623865338996</v>
      </c>
      <c r="AB114" s="107">
        <f t="shared" si="78"/>
        <v>39801.368819952557</v>
      </c>
    </row>
    <row r="115" spans="9:29">
      <c r="I115" s="174">
        <f>I114*(1.08)^20</f>
        <v>70227.573477806276</v>
      </c>
      <c r="J115" s="174">
        <f>J114*(1.08)^(20-I2)</f>
        <v>67626.552237887532</v>
      </c>
      <c r="K115" s="174">
        <f t="shared" ref="K115:AB115" si="79">K114*(1.08)^(20-J2)</f>
        <v>65121.865117965768</v>
      </c>
      <c r="L115" s="174">
        <f t="shared" si="79"/>
        <v>93645.384956899186</v>
      </c>
      <c r="M115" s="174">
        <f t="shared" si="79"/>
        <v>90013.008713648305</v>
      </c>
      <c r="N115" s="174">
        <f t="shared" si="79"/>
        <v>86044.759753266131</v>
      </c>
      <c r="O115" s="174">
        <f t="shared" si="79"/>
        <v>82211.734202104766</v>
      </c>
      <c r="P115" s="174">
        <f t="shared" si="79"/>
        <v>77154.33360022062</v>
      </c>
      <c r="Q115" s="174">
        <f t="shared" si="79"/>
        <v>73692.404861064788</v>
      </c>
      <c r="R115" s="174">
        <f t="shared" si="79"/>
        <v>70356.830393643002</v>
      </c>
      <c r="S115" s="174">
        <f t="shared" si="79"/>
        <v>67146.522861308724</v>
      </c>
      <c r="T115" s="174">
        <f t="shared" si="79"/>
        <v>64059.913219054855</v>
      </c>
      <c r="U115" s="174">
        <f t="shared" si="79"/>
        <v>60169.561068140196</v>
      </c>
      <c r="V115" s="174">
        <f t="shared" si="79"/>
        <v>57392.635040347777</v>
      </c>
      <c r="W115" s="174">
        <f t="shared" si="79"/>
        <v>54727.444620904309</v>
      </c>
      <c r="X115" s="174">
        <f t="shared" si="79"/>
        <v>52171.544119889477</v>
      </c>
      <c r="Y115" s="174">
        <f t="shared" si="79"/>
        <v>49722.27890324172</v>
      </c>
      <c r="Z115" s="174">
        <f t="shared" si="79"/>
        <v>47376.828217936469</v>
      </c>
      <c r="AA115" s="174">
        <f t="shared" si="79"/>
        <v>45132.242876531411</v>
      </c>
      <c r="AB115" s="174">
        <f t="shared" si="79"/>
        <v>42985.478325548764</v>
      </c>
      <c r="AC115" s="174">
        <f>SUM(I115:AB115)</f>
        <v>1316978.8965674099</v>
      </c>
    </row>
    <row r="172" spans="5:10" ht="15.75" thickBot="1"/>
    <row r="173" spans="5:10" ht="15.75" thickBot="1">
      <c r="E173" s="175" t="s">
        <v>21</v>
      </c>
      <c r="F173" s="176"/>
      <c r="G173" s="176"/>
      <c r="H173" s="176"/>
      <c r="I173" s="176"/>
      <c r="J173" s="177"/>
    </row>
    <row r="174" spans="5:10">
      <c r="E174" s="148"/>
      <c r="F174" s="33" t="s">
        <v>236</v>
      </c>
      <c r="G174" s="33">
        <v>15</v>
      </c>
      <c r="H174" s="33"/>
      <c r="I174" s="33"/>
      <c r="J174" s="149"/>
    </row>
    <row r="175" spans="5:10">
      <c r="E175" s="148"/>
      <c r="F175" s="33" t="s">
        <v>146</v>
      </c>
      <c r="G175" s="33">
        <v>30</v>
      </c>
      <c r="H175" s="33"/>
      <c r="I175" s="33"/>
      <c r="J175" s="149"/>
    </row>
    <row r="176" spans="5:10">
      <c r="E176" s="148"/>
      <c r="F176" s="33">
        <v>1000</v>
      </c>
      <c r="G176" s="150">
        <v>100000</v>
      </c>
      <c r="H176" s="151">
        <f>0.05</f>
        <v>0.05</v>
      </c>
      <c r="I176" s="149" t="s">
        <v>147</v>
      </c>
      <c r="J176" s="149">
        <v>0.03</v>
      </c>
    </row>
    <row r="177" spans="5:10">
      <c r="E177" s="148"/>
      <c r="F177" s="33">
        <f>F176+500</f>
        <v>1500</v>
      </c>
      <c r="G177" s="150">
        <v>200000</v>
      </c>
      <c r="H177" s="151">
        <f>H176+0.05</f>
        <v>0.1</v>
      </c>
      <c r="I177" s="149" t="s">
        <v>148</v>
      </c>
      <c r="J177" s="149">
        <v>0.04</v>
      </c>
    </row>
    <row r="178" spans="5:10">
      <c r="E178" s="148"/>
      <c r="F178" s="33">
        <f t="shared" ref="F178:F198" si="80">F177+500</f>
        <v>2000</v>
      </c>
      <c r="G178" s="150">
        <v>300000</v>
      </c>
      <c r="H178" s="151">
        <f t="shared" ref="H178:H195" si="81">H177+0.05</f>
        <v>0.15000000000000002</v>
      </c>
      <c r="I178" s="149" t="s">
        <v>149</v>
      </c>
      <c r="J178" s="149">
        <v>0.05</v>
      </c>
    </row>
    <row r="179" spans="5:10">
      <c r="E179" s="148"/>
      <c r="F179" s="33">
        <f t="shared" si="80"/>
        <v>2500</v>
      </c>
      <c r="G179" s="150">
        <v>400000</v>
      </c>
      <c r="H179" s="151">
        <f t="shared" si="81"/>
        <v>0.2</v>
      </c>
      <c r="I179" s="151"/>
      <c r="J179" s="149"/>
    </row>
    <row r="180" spans="5:10">
      <c r="E180" s="148"/>
      <c r="F180" s="33">
        <f t="shared" si="80"/>
        <v>3000</v>
      </c>
      <c r="G180" s="150">
        <v>700000</v>
      </c>
      <c r="H180" s="151">
        <f t="shared" si="81"/>
        <v>0.25</v>
      </c>
      <c r="I180" s="155">
        <v>1</v>
      </c>
      <c r="J180" s="149"/>
    </row>
    <row r="181" spans="5:10">
      <c r="E181" s="148"/>
      <c r="F181" s="33">
        <f t="shared" si="80"/>
        <v>3500</v>
      </c>
      <c r="G181" s="150">
        <v>800000</v>
      </c>
      <c r="H181" s="151">
        <f t="shared" si="81"/>
        <v>0.3</v>
      </c>
      <c r="I181" s="155">
        <v>2</v>
      </c>
      <c r="J181" s="149"/>
    </row>
    <row r="182" spans="5:10">
      <c r="E182" s="148"/>
      <c r="F182" s="33">
        <f t="shared" si="80"/>
        <v>4000</v>
      </c>
      <c r="G182" s="150">
        <v>900000</v>
      </c>
      <c r="H182" s="151">
        <f t="shared" si="81"/>
        <v>0.35</v>
      </c>
      <c r="I182" s="155">
        <v>3</v>
      </c>
      <c r="J182" s="149"/>
    </row>
    <row r="183" spans="5:10">
      <c r="E183" s="148"/>
      <c r="F183" s="33">
        <f t="shared" si="80"/>
        <v>4500</v>
      </c>
      <c r="G183" s="150">
        <v>1000000</v>
      </c>
      <c r="H183" s="151">
        <f t="shared" si="81"/>
        <v>0.39999999999999997</v>
      </c>
      <c r="I183" s="155">
        <v>4</v>
      </c>
      <c r="J183" s="149"/>
    </row>
    <row r="184" spans="5:10">
      <c r="E184" s="148"/>
      <c r="F184" s="33">
        <f t="shared" si="80"/>
        <v>5000</v>
      </c>
      <c r="G184" s="150">
        <v>1100000</v>
      </c>
      <c r="H184" s="151">
        <f t="shared" si="81"/>
        <v>0.44999999999999996</v>
      </c>
      <c r="I184" s="155">
        <v>5</v>
      </c>
      <c r="J184" s="149"/>
    </row>
    <row r="185" spans="5:10">
      <c r="E185" s="148"/>
      <c r="F185" s="33">
        <f t="shared" si="80"/>
        <v>5500</v>
      </c>
      <c r="G185" s="150">
        <v>1200000</v>
      </c>
      <c r="H185" s="151">
        <f t="shared" si="81"/>
        <v>0.49999999999999994</v>
      </c>
      <c r="I185" s="155">
        <v>6</v>
      </c>
      <c r="J185" s="149"/>
    </row>
    <row r="186" spans="5:10">
      <c r="E186" s="148"/>
      <c r="F186" s="33">
        <f t="shared" si="80"/>
        <v>6000</v>
      </c>
      <c r="G186" s="150">
        <v>1300000</v>
      </c>
      <c r="H186" s="151">
        <f t="shared" si="81"/>
        <v>0.54999999999999993</v>
      </c>
      <c r="I186" s="155">
        <v>7</v>
      </c>
      <c r="J186" s="149"/>
    </row>
    <row r="187" spans="5:10">
      <c r="E187" s="148"/>
      <c r="F187" s="33">
        <f t="shared" si="80"/>
        <v>6500</v>
      </c>
      <c r="G187" s="150">
        <v>1400000</v>
      </c>
      <c r="H187" s="151">
        <f t="shared" si="81"/>
        <v>0.6</v>
      </c>
      <c r="I187" s="155">
        <v>8</v>
      </c>
      <c r="J187" s="149"/>
    </row>
    <row r="188" spans="5:10">
      <c r="E188" s="148"/>
      <c r="F188" s="33">
        <f t="shared" si="80"/>
        <v>7000</v>
      </c>
      <c r="G188" s="150">
        <v>1500000</v>
      </c>
      <c r="H188" s="151">
        <f>H187+0.05</f>
        <v>0.65</v>
      </c>
      <c r="I188" s="155">
        <v>9</v>
      </c>
      <c r="J188" s="149"/>
    </row>
    <row r="189" spans="5:10">
      <c r="E189" s="148"/>
      <c r="F189" s="33">
        <f>F188+500</f>
        <v>7500</v>
      </c>
      <c r="G189" s="33">
        <v>1700000</v>
      </c>
      <c r="H189" s="151">
        <f t="shared" si="81"/>
        <v>0.70000000000000007</v>
      </c>
      <c r="I189" s="155">
        <v>10</v>
      </c>
      <c r="J189" s="149"/>
    </row>
    <row r="190" spans="5:10">
      <c r="E190" s="148"/>
      <c r="F190" s="33">
        <f t="shared" si="80"/>
        <v>8000</v>
      </c>
      <c r="G190" s="33">
        <v>1800000</v>
      </c>
      <c r="H190" s="151">
        <f t="shared" si="81"/>
        <v>0.75000000000000011</v>
      </c>
      <c r="I190" s="155">
        <v>11</v>
      </c>
      <c r="J190" s="149"/>
    </row>
    <row r="191" spans="5:10">
      <c r="E191" s="148"/>
      <c r="F191" s="33">
        <f t="shared" si="80"/>
        <v>8500</v>
      </c>
      <c r="G191" s="33">
        <v>1900000</v>
      </c>
      <c r="H191" s="151">
        <f t="shared" si="81"/>
        <v>0.80000000000000016</v>
      </c>
      <c r="I191" s="155">
        <v>12</v>
      </c>
      <c r="J191" s="149"/>
    </row>
    <row r="192" spans="5:10">
      <c r="E192" s="148"/>
      <c r="F192" s="33">
        <f t="shared" si="80"/>
        <v>9000</v>
      </c>
      <c r="G192" s="33">
        <v>2000000</v>
      </c>
      <c r="H192" s="151">
        <f t="shared" si="81"/>
        <v>0.8500000000000002</v>
      </c>
      <c r="I192" s="155">
        <v>13</v>
      </c>
      <c r="J192" s="149"/>
    </row>
    <row r="193" spans="5:10">
      <c r="E193" s="148"/>
      <c r="F193" s="33">
        <f t="shared" si="80"/>
        <v>9500</v>
      </c>
      <c r="G193" s="33"/>
      <c r="H193" s="151">
        <f t="shared" si="81"/>
        <v>0.90000000000000024</v>
      </c>
      <c r="I193" s="155">
        <v>14</v>
      </c>
      <c r="J193" s="149"/>
    </row>
    <row r="194" spans="5:10">
      <c r="E194" s="148"/>
      <c r="F194" s="33">
        <f t="shared" si="80"/>
        <v>10000</v>
      </c>
      <c r="G194" s="33"/>
      <c r="H194" s="151">
        <f t="shared" si="81"/>
        <v>0.95000000000000029</v>
      </c>
      <c r="I194" s="155">
        <v>15</v>
      </c>
      <c r="J194" s="149"/>
    </row>
    <row r="195" spans="5:10">
      <c r="E195" s="148"/>
      <c r="F195" s="33">
        <f t="shared" si="80"/>
        <v>10500</v>
      </c>
      <c r="G195" s="33"/>
      <c r="H195" s="151">
        <f t="shared" si="81"/>
        <v>1.0000000000000002</v>
      </c>
      <c r="I195" s="151"/>
      <c r="J195" s="149"/>
    </row>
    <row r="196" spans="5:10">
      <c r="E196" s="148"/>
      <c r="F196" s="33">
        <f t="shared" si="80"/>
        <v>11000</v>
      </c>
      <c r="G196" s="33"/>
      <c r="H196" s="33"/>
      <c r="I196" s="151"/>
      <c r="J196" s="149"/>
    </row>
    <row r="197" spans="5:10">
      <c r="E197" s="148"/>
      <c r="F197" s="33">
        <f>F196+500</f>
        <v>11500</v>
      </c>
      <c r="G197" s="33"/>
      <c r="H197" s="33"/>
      <c r="I197" s="151"/>
      <c r="J197" s="149"/>
    </row>
    <row r="198" spans="5:10">
      <c r="E198" s="148"/>
      <c r="F198" s="33">
        <f t="shared" si="80"/>
        <v>12000</v>
      </c>
      <c r="G198" s="33"/>
      <c r="H198" s="33"/>
      <c r="I198" s="151"/>
      <c r="J198" s="149"/>
    </row>
    <row r="199" spans="5:10">
      <c r="E199" s="148"/>
      <c r="F199" s="33"/>
      <c r="G199" s="33"/>
      <c r="H199" s="33"/>
      <c r="I199" s="151"/>
      <c r="J199" s="149"/>
    </row>
    <row r="200" spans="5:10">
      <c r="E200" s="148"/>
      <c r="F200" s="33"/>
      <c r="G200" s="33"/>
      <c r="H200" s="33"/>
      <c r="I200" s="151"/>
      <c r="J200" s="149"/>
    </row>
    <row r="201" spans="5:10">
      <c r="E201" s="148"/>
      <c r="F201" s="33"/>
      <c r="G201" s="33"/>
      <c r="H201" s="33"/>
      <c r="I201" s="151"/>
      <c r="J201" s="149"/>
    </row>
    <row r="202" spans="5:10">
      <c r="E202" s="148"/>
      <c r="F202" s="33"/>
      <c r="G202" s="33"/>
      <c r="H202" s="33"/>
      <c r="I202" s="151"/>
      <c r="J202" s="149"/>
    </row>
    <row r="203" spans="5:10" ht="15.75" thickBot="1">
      <c r="E203" s="152"/>
      <c r="F203" s="153"/>
      <c r="G203" s="153"/>
      <c r="H203" s="153"/>
      <c r="I203" s="153"/>
      <c r="J203" s="154"/>
    </row>
  </sheetData>
  <mergeCells count="7">
    <mergeCell ref="E173:J173"/>
    <mergeCell ref="A24:D24"/>
    <mergeCell ref="A42:D42"/>
    <mergeCell ref="A49:D49"/>
    <mergeCell ref="A59:D59"/>
    <mergeCell ref="A63:D63"/>
    <mergeCell ref="A70:D70"/>
  </mergeCells>
  <phoneticPr fontId="2" type="noConversion"/>
  <dataValidations count="12">
    <dataValidation type="list" allowBlank="1" showInputMessage="1" showErrorMessage="1" sqref="D50:D51 D12">
      <formula1>$F$174:$F$175</formula1>
    </dataValidation>
    <dataValidation type="list" allowBlank="1" showInputMessage="1" showErrorMessage="1" sqref="D52 D56">
      <formula1>$F$176:$F$202</formula1>
    </dataValidation>
    <dataValidation type="list" allowBlank="1" showInputMessage="1" showErrorMessage="1" sqref="D53">
      <formula1>$G$176:$G$188</formula1>
    </dataValidation>
    <dataValidation type="list" allowBlank="1" showInputMessage="1" showErrorMessage="1" sqref="D54">
      <formula1>$H$176:$H$195</formula1>
    </dataValidation>
    <dataValidation type="list" allowBlank="1" showInputMessage="1" showErrorMessage="1" sqref="D55">
      <formula1>$I$176:$I$182</formula1>
    </dataValidation>
    <dataValidation type="list" allowBlank="1" showInputMessage="1" showErrorMessage="1" sqref="D57">
      <formula1>$J$176:$J$178</formula1>
    </dataValidation>
    <dataValidation type="list" allowBlank="1" showInputMessage="1" showErrorMessage="1" sqref="D18">
      <formula1>"Single, MarriedFilingJointly, MarriedFilingSeparately, HeadOfHousehold"</formula1>
    </dataValidation>
    <dataValidation type="list" allowBlank="1" showInputMessage="1" showErrorMessage="1" sqref="D44">
      <formula1>$AM$26:$AM$27</formula1>
    </dataValidation>
    <dataValidation type="list" allowBlank="1" showInputMessage="1" showErrorMessage="1" sqref="D45">
      <formula1>$AM$11:$AM$16</formula1>
    </dataValidation>
    <dataValidation type="list" allowBlank="1" showInputMessage="1" showErrorMessage="1" sqref="D46">
      <formula1>$AM$18:$AM$24</formula1>
    </dataValidation>
    <dataValidation type="list" allowBlank="1" showInputMessage="1" showErrorMessage="1" sqref="D47">
      <formula1>$AM$4:$AM$9</formula1>
    </dataValidation>
    <dataValidation type="list" allowBlank="1" showInputMessage="1" showErrorMessage="1" sqref="D13">
      <formula1>$I$180:$I$194</formula1>
    </dataValidation>
  </dataValidations>
  <pageMargins left="0.7" right="0.7" top="0.75" bottom="0.75" header="0.3" footer="0.3"/>
  <legacyDrawing r:id="rId1"/>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sheetPr codeName="Sheet10" enableFormatConditionsCalculation="0"/>
  <dimension ref="A1:K69"/>
  <sheetViews>
    <sheetView zoomScale="91" workbookViewId="0">
      <pane xSplit="1" ySplit="8" topLeftCell="B9" activePane="bottomRight" state="frozenSplit"/>
      <selection pane="topRight" activeCell="C1" sqref="C1"/>
      <selection pane="bottomLeft" activeCell="A6" sqref="A6"/>
      <selection pane="bottomRight" activeCell="G4" sqref="G4"/>
    </sheetView>
  </sheetViews>
  <sheetFormatPr defaultColWidth="8.85546875" defaultRowHeight="12.75"/>
  <cols>
    <col min="1" max="2" width="9.28515625" style="14" bestFit="1" customWidth="1"/>
    <col min="3" max="3" width="12.42578125" style="14" bestFit="1" customWidth="1"/>
    <col min="4" max="4" width="8.42578125" style="14" bestFit="1" customWidth="1"/>
    <col min="5" max="5" width="9.28515625" style="23" bestFit="1" customWidth="1"/>
    <col min="6" max="6" width="9.85546875" style="14" bestFit="1" customWidth="1"/>
    <col min="7" max="7" width="10.85546875" style="14" bestFit="1" customWidth="1"/>
    <col min="8" max="8" width="12.140625" style="14" customWidth="1"/>
    <col min="9" max="16384" width="8.85546875" style="14"/>
  </cols>
  <sheetData>
    <row r="1" spans="1:11" ht="25.5">
      <c r="A1" s="54" t="s">
        <v>141</v>
      </c>
      <c r="B1" s="22">
        <f>IF('User Interface'!D57="Fixed",IF('User Interface'!D56=30,2,1),3)</f>
        <v>3</v>
      </c>
      <c r="F1" s="24" t="s">
        <v>226</v>
      </c>
    </row>
    <row r="2" spans="1:11">
      <c r="C2" s="48"/>
    </row>
    <row r="3" spans="1:11" ht="25.5">
      <c r="A3" s="54" t="s">
        <v>227</v>
      </c>
      <c r="B3" s="22"/>
      <c r="J3" s="14" t="s">
        <v>143</v>
      </c>
      <c r="K3" s="14">
        <f>IF(J3="Fixed",1,2)</f>
        <v>1</v>
      </c>
    </row>
    <row r="8" spans="1:11" s="25" customFormat="1" ht="25.5">
      <c r="A8" s="25" t="s">
        <v>228</v>
      </c>
      <c r="B8" s="25" t="s">
        <v>229</v>
      </c>
      <c r="C8" s="25" t="s">
        <v>230</v>
      </c>
      <c r="D8" s="25" t="s">
        <v>231</v>
      </c>
      <c r="E8" s="26" t="s">
        <v>232</v>
      </c>
      <c r="F8" s="25" t="s">
        <v>233</v>
      </c>
      <c r="G8" s="25" t="s">
        <v>230</v>
      </c>
      <c r="H8" s="56" t="s">
        <v>142</v>
      </c>
    </row>
    <row r="9" spans="1:11">
      <c r="E9" s="23" t="e">
        <f>'User Interface'!D55*'User Interface'!D54</f>
        <v>#VALUE!</v>
      </c>
    </row>
    <row r="10" spans="1:11">
      <c r="A10" s="14">
        <v>1</v>
      </c>
      <c r="B10" s="27" t="s">
        <v>145</v>
      </c>
      <c r="C10" s="23">
        <f>[2]Inputs!$B1-([2]Inputs!$B2*[2]Inputs!$B1)</f>
        <v>510000</v>
      </c>
      <c r="D10" s="23" t="e">
        <f t="shared" ref="D10:D69" si="0">C10*(B10/12)</f>
        <v>#VALUE!</v>
      </c>
      <c r="E10" s="23" t="e">
        <f>(C10*(B10/12))/(1-1/(1+B10/12)^((A4+1-A10)*12))</f>
        <v>#VALUE!</v>
      </c>
      <c r="F10" s="23" t="e">
        <f t="shared" ref="F10:F69" si="1">E10-D10</f>
        <v>#VALUE!</v>
      </c>
      <c r="G10" s="23" t="e">
        <f t="shared" ref="G10:G69" si="2">C10-F10</f>
        <v>#VALUE!</v>
      </c>
      <c r="H10" s="14">
        <f>IF(('Payments per mo. OLD'!A10&lt;'User Interface'!$D$52),'User Interface'!$D$53*12,('Payments per mo. OLD'!D10+'Payments per mo. OLD'!E10))</f>
        <v>1200000</v>
      </c>
    </row>
    <row r="11" spans="1:11">
      <c r="A11" s="14">
        <v>2</v>
      </c>
      <c r="B11" s="27">
        <f>IF($B$1="Fixed",(IF($B$3="30",'Mortgage Inputs'!$B$2,'Mortgage Inputs'!$B$3)),'Mortgage Inputs'!J10)</f>
        <v>3.6009116907404701E-2</v>
      </c>
      <c r="C11" s="23" t="e">
        <f t="shared" ref="C11:C69" si="3">G10</f>
        <v>#VALUE!</v>
      </c>
      <c r="D11" s="23" t="e">
        <f t="shared" si="0"/>
        <v>#VALUE!</v>
      </c>
      <c r="E11" s="23" t="e">
        <f t="shared" ref="E11:E69" si="4">E10</f>
        <v>#VALUE!</v>
      </c>
      <c r="F11" s="23" t="e">
        <f t="shared" si="1"/>
        <v>#VALUE!</v>
      </c>
      <c r="G11" s="23" t="e">
        <f t="shared" si="2"/>
        <v>#VALUE!</v>
      </c>
      <c r="H11" s="14">
        <f>IF(('Payments per mo. OLD'!A11&lt;'User Interface'!$D$52),'User Interface'!$D$53*12,('Payments per mo. OLD'!D11+'Payments per mo. OLD'!E11))</f>
        <v>1200000</v>
      </c>
    </row>
    <row r="12" spans="1:11">
      <c r="A12" s="14">
        <v>3</v>
      </c>
      <c r="B12" s="27">
        <f>IF($B$1="Fixed",(IF($B$3="30",'Mortgage Inputs'!$B$2,'Mortgage Inputs'!$B$3)),'Mortgage Inputs'!J11)</f>
        <v>5.7587602336801796E-2</v>
      </c>
      <c r="C12" s="23" t="e">
        <f t="shared" si="3"/>
        <v>#VALUE!</v>
      </c>
      <c r="D12" s="23" t="e">
        <f t="shared" si="0"/>
        <v>#VALUE!</v>
      </c>
      <c r="E12" s="23" t="e">
        <f t="shared" si="4"/>
        <v>#VALUE!</v>
      </c>
      <c r="F12" s="23" t="e">
        <f t="shared" si="1"/>
        <v>#VALUE!</v>
      </c>
      <c r="G12" s="23" t="e">
        <f t="shared" si="2"/>
        <v>#VALUE!</v>
      </c>
      <c r="H12" s="14">
        <f>IF(('Payments per mo. OLD'!A12&lt;'User Interface'!$D$52),'User Interface'!$D$53*12,('Payments per mo. OLD'!D12+'Payments per mo. OLD'!E12))</f>
        <v>1200000</v>
      </c>
    </row>
    <row r="13" spans="1:11">
      <c r="A13" s="14">
        <v>4</v>
      </c>
      <c r="B13" s="27">
        <f>IF($B$1="Fixed",(IF($B$3="30",'Mortgage Inputs'!$B$2,'Mortgage Inputs'!$B$3)),'Mortgage Inputs'!J12)</f>
        <v>2.7822974716990655E-2</v>
      </c>
      <c r="C13" s="23" t="e">
        <f t="shared" si="3"/>
        <v>#VALUE!</v>
      </c>
      <c r="D13" s="23" t="e">
        <f t="shared" si="0"/>
        <v>#VALUE!</v>
      </c>
      <c r="E13" s="23" t="e">
        <f t="shared" si="4"/>
        <v>#VALUE!</v>
      </c>
      <c r="F13" s="23" t="e">
        <f t="shared" si="1"/>
        <v>#VALUE!</v>
      </c>
      <c r="G13" s="23" t="e">
        <f t="shared" si="2"/>
        <v>#VALUE!</v>
      </c>
      <c r="H13" s="14">
        <f>IF(('Payments per mo. OLD'!A13&lt;'User Interface'!$D$52),'User Interface'!$D$53*12,('Payments per mo. OLD'!D13+'Payments per mo. OLD'!E13))</f>
        <v>1200000</v>
      </c>
    </row>
    <row r="14" spans="1:11">
      <c r="A14" s="14">
        <v>5</v>
      </c>
      <c r="B14" s="27">
        <f>IF($B$1="Fixed",(IF($B$3="30",'Mortgage Inputs'!$B$2,'Mortgage Inputs'!$B$3)),'Mortgage Inputs'!J13)</f>
        <v>2.7760198945897735E-2</v>
      </c>
      <c r="C14" s="23" t="e">
        <f t="shared" si="3"/>
        <v>#VALUE!</v>
      </c>
      <c r="D14" s="23" t="e">
        <f t="shared" si="0"/>
        <v>#VALUE!</v>
      </c>
      <c r="E14" s="23" t="e">
        <f t="shared" si="4"/>
        <v>#VALUE!</v>
      </c>
      <c r="F14" s="23" t="e">
        <f t="shared" si="1"/>
        <v>#VALUE!</v>
      </c>
      <c r="G14" s="23" t="e">
        <f t="shared" si="2"/>
        <v>#VALUE!</v>
      </c>
      <c r="H14" s="14" t="e">
        <f>IF(('Payments per mo. OLD'!A14&lt;'User Interface'!$D$52),'User Interface'!$D$53*12,('Payments per mo. OLD'!D14+'Payments per mo. OLD'!E14))</f>
        <v>#VALUE!</v>
      </c>
    </row>
    <row r="15" spans="1:11">
      <c r="A15" s="14">
        <v>6</v>
      </c>
      <c r="B15" s="27">
        <f>IF($B$1="Fixed",(IF($B$3="30",'Mortgage Inputs'!$B$2,'Mortgage Inputs'!$B$3)),'Mortgage Inputs'!J14)</f>
        <v>8.8769342305930241E-2</v>
      </c>
      <c r="C15" s="23" t="e">
        <f t="shared" si="3"/>
        <v>#VALUE!</v>
      </c>
      <c r="D15" s="23" t="e">
        <f t="shared" si="0"/>
        <v>#VALUE!</v>
      </c>
      <c r="E15" s="23" t="e">
        <f t="shared" si="4"/>
        <v>#VALUE!</v>
      </c>
      <c r="F15" s="23" t="e">
        <f t="shared" si="1"/>
        <v>#VALUE!</v>
      </c>
      <c r="G15" s="23" t="e">
        <f t="shared" si="2"/>
        <v>#VALUE!</v>
      </c>
      <c r="H15" s="14" t="e">
        <f>IF(('Payments per mo. OLD'!A15&lt;'User Interface'!$D$52),'User Interface'!$D$53*12,('Payments per mo. OLD'!D15+'Payments per mo. OLD'!E15))</f>
        <v>#VALUE!</v>
      </c>
    </row>
    <row r="16" spans="1:11">
      <c r="A16" s="14">
        <v>7</v>
      </c>
      <c r="B16" s="27">
        <f>IF($B$1="Fixed",(IF($B$3="30",'Mortgage Inputs'!$B$2,'Mortgage Inputs'!$B$3)),'Mortgage Inputs'!J15)</f>
        <v>0.10074535004804999</v>
      </c>
      <c r="C16" s="23" t="e">
        <f t="shared" si="3"/>
        <v>#VALUE!</v>
      </c>
      <c r="D16" s="23" t="e">
        <f t="shared" si="0"/>
        <v>#VALUE!</v>
      </c>
      <c r="E16" s="23" t="e">
        <f t="shared" si="4"/>
        <v>#VALUE!</v>
      </c>
      <c r="F16" s="23" t="e">
        <f t="shared" si="1"/>
        <v>#VALUE!</v>
      </c>
      <c r="G16" s="23" t="e">
        <f t="shared" si="2"/>
        <v>#VALUE!</v>
      </c>
      <c r="H16" s="14" t="e">
        <f>IF(('Payments per mo. OLD'!A16&lt;'User Interface'!$D$52),'User Interface'!$D$53*12,('Payments per mo. OLD'!D16+'Payments per mo. OLD'!E16))</f>
        <v>#VALUE!</v>
      </c>
    </row>
    <row r="17" spans="1:8">
      <c r="A17" s="14">
        <v>8</v>
      </c>
      <c r="B17" s="27">
        <f>IF($B$1="Fixed",(IF($B$3="30",'Mortgage Inputs'!$B$2,'Mortgage Inputs'!$B$3)),'Mortgage Inputs'!J16)</f>
        <v>8.8508364527140823E-2</v>
      </c>
      <c r="C17" s="23" t="e">
        <f t="shared" si="3"/>
        <v>#VALUE!</v>
      </c>
      <c r="D17" s="23" t="e">
        <f t="shared" si="0"/>
        <v>#VALUE!</v>
      </c>
      <c r="E17" s="23" t="e">
        <f t="shared" si="4"/>
        <v>#VALUE!</v>
      </c>
      <c r="F17" s="23" t="e">
        <f t="shared" si="1"/>
        <v>#VALUE!</v>
      </c>
      <c r="G17" s="23" t="e">
        <f t="shared" si="2"/>
        <v>#VALUE!</v>
      </c>
      <c r="H17" s="14" t="e">
        <f>IF(('Payments per mo. OLD'!A17&lt;'User Interface'!$D$52),'User Interface'!$D$53*12,('Payments per mo. OLD'!D17+'Payments per mo. OLD'!E17))</f>
        <v>#VALUE!</v>
      </c>
    </row>
    <row r="18" spans="1:8">
      <c r="A18" s="14">
        <v>9</v>
      </c>
      <c r="B18" s="27">
        <f>IF($B$1="Fixed",(IF($B$3="30",'Mortgage Inputs'!$B$2,'Mortgage Inputs'!$B$3)),'Mortgage Inputs'!J17)</f>
        <v>0.12879774720087811</v>
      </c>
      <c r="C18" s="23" t="e">
        <f t="shared" si="3"/>
        <v>#VALUE!</v>
      </c>
      <c r="D18" s="23" t="e">
        <f t="shared" si="0"/>
        <v>#VALUE!</v>
      </c>
      <c r="E18" s="23" t="e">
        <f t="shared" si="4"/>
        <v>#VALUE!</v>
      </c>
      <c r="F18" s="23" t="e">
        <f t="shared" si="1"/>
        <v>#VALUE!</v>
      </c>
      <c r="G18" s="23" t="e">
        <f t="shared" si="2"/>
        <v>#VALUE!</v>
      </c>
      <c r="H18" s="14" t="e">
        <f>IF(('Payments per mo. OLD'!A18&lt;'User Interface'!$D$52),'User Interface'!$D$53*12,('Payments per mo. OLD'!D18+'Payments per mo. OLD'!E18))</f>
        <v>#VALUE!</v>
      </c>
    </row>
    <row r="19" spans="1:8">
      <c r="A19" s="14">
        <v>10</v>
      </c>
      <c r="B19" s="27">
        <f>IF($B$1="Fixed",(IF($B$3="30",'Mortgage Inputs'!$B$2,'Mortgage Inputs'!$B$3)),'Mortgage Inputs'!J18)</f>
        <v>0.10590551967137948</v>
      </c>
      <c r="C19" s="23" t="e">
        <f t="shared" si="3"/>
        <v>#VALUE!</v>
      </c>
      <c r="D19" s="23" t="e">
        <f t="shared" si="0"/>
        <v>#VALUE!</v>
      </c>
      <c r="E19" s="23" t="e">
        <f t="shared" si="4"/>
        <v>#VALUE!</v>
      </c>
      <c r="F19" s="23" t="e">
        <f t="shared" si="1"/>
        <v>#VALUE!</v>
      </c>
      <c r="G19" s="23" t="e">
        <f t="shared" si="2"/>
        <v>#VALUE!</v>
      </c>
      <c r="H19" s="14" t="e">
        <f>IF(('Payments per mo. OLD'!A19&lt;'User Interface'!$D$52),'User Interface'!$D$53*12,('Payments per mo. OLD'!D19+'Payments per mo. OLD'!E19))</f>
        <v>#VALUE!</v>
      </c>
    </row>
    <row r="20" spans="1:8">
      <c r="A20" s="14">
        <v>11</v>
      </c>
      <c r="B20" s="27">
        <f>IF($B$1="Fixed",(IF($B$3="30",'Mortgage Inputs'!$B$2,'Mortgage Inputs'!$B$3)),'Mortgage Inputs'!J19)</f>
        <v>8.1712517178336247E-2</v>
      </c>
      <c r="C20" s="23" t="e">
        <f t="shared" si="3"/>
        <v>#VALUE!</v>
      </c>
      <c r="D20" s="23" t="e">
        <f t="shared" si="0"/>
        <v>#VALUE!</v>
      </c>
      <c r="E20" s="23" t="e">
        <f t="shared" si="4"/>
        <v>#VALUE!</v>
      </c>
      <c r="F20" s="23" t="e">
        <f t="shared" si="1"/>
        <v>#VALUE!</v>
      </c>
      <c r="G20" s="23" t="e">
        <f t="shared" si="2"/>
        <v>#VALUE!</v>
      </c>
      <c r="H20" s="14" t="e">
        <f>IF(('Payments per mo. OLD'!A20&lt;'User Interface'!$D$52),'User Interface'!$D$53*12,('Payments per mo. OLD'!D20+'Payments per mo. OLD'!E20))</f>
        <v>#VALUE!</v>
      </c>
    </row>
    <row r="21" spans="1:8">
      <c r="A21" s="14">
        <v>12</v>
      </c>
      <c r="B21" s="27">
        <f>IF($B$1="Fixed",(IF($B$3="30",'Mortgage Inputs'!$B$2,'Mortgage Inputs'!$B$3)),'Mortgage Inputs'!J20)</f>
        <v>8.1524570726539583E-2</v>
      </c>
      <c r="C21" s="23" t="e">
        <f t="shared" si="3"/>
        <v>#VALUE!</v>
      </c>
      <c r="D21" s="23" t="e">
        <f t="shared" si="0"/>
        <v>#VALUE!</v>
      </c>
      <c r="E21" s="23" t="e">
        <f t="shared" si="4"/>
        <v>#VALUE!</v>
      </c>
      <c r="F21" s="23" t="e">
        <f t="shared" si="1"/>
        <v>#VALUE!</v>
      </c>
      <c r="G21" s="23" t="e">
        <f t="shared" si="2"/>
        <v>#VALUE!</v>
      </c>
      <c r="H21" s="14" t="e">
        <f>IF(('Payments per mo. OLD'!A21&lt;'User Interface'!$D$52),'User Interface'!$D$53*12,('Payments per mo. OLD'!D21+'Payments per mo. OLD'!E21))</f>
        <v>#VALUE!</v>
      </c>
    </row>
    <row r="22" spans="1:8">
      <c r="A22" s="14">
        <v>13</v>
      </c>
      <c r="B22" s="27">
        <f>IF($B$1="Fixed",(IF($B$3="30",'Mortgage Inputs'!$B$2,'Mortgage Inputs'!$B$3)),'Mortgage Inputs'!J21)</f>
        <v>7.4603351870993193E-2</v>
      </c>
      <c r="C22" s="23" t="e">
        <f t="shared" si="3"/>
        <v>#VALUE!</v>
      </c>
      <c r="D22" s="23" t="e">
        <f t="shared" si="0"/>
        <v>#VALUE!</v>
      </c>
      <c r="E22" s="23" t="e">
        <f t="shared" si="4"/>
        <v>#VALUE!</v>
      </c>
      <c r="F22" s="23" t="e">
        <f t="shared" si="1"/>
        <v>#VALUE!</v>
      </c>
      <c r="G22" s="23" t="e">
        <f t="shared" si="2"/>
        <v>#VALUE!</v>
      </c>
      <c r="H22" s="14" t="e">
        <f>IF(('Payments per mo. OLD'!A22&lt;'User Interface'!$D$52),'User Interface'!$D$53*12,('Payments per mo. OLD'!D22+'Payments per mo. OLD'!E22))</f>
        <v>#VALUE!</v>
      </c>
    </row>
    <row r="23" spans="1:8">
      <c r="A23" s="14">
        <v>14</v>
      </c>
      <c r="B23" s="27">
        <f>IF($B$1="Fixed",(IF($B$3="30",'Mortgage Inputs'!$B$2,'Mortgage Inputs'!$B$3)),'Mortgage Inputs'!J22)</f>
        <v>8.4401004005846436E-2</v>
      </c>
      <c r="C23" s="23" t="e">
        <f t="shared" si="3"/>
        <v>#VALUE!</v>
      </c>
      <c r="D23" s="23" t="e">
        <f t="shared" si="0"/>
        <v>#VALUE!</v>
      </c>
      <c r="E23" s="23" t="e">
        <f t="shared" si="4"/>
        <v>#VALUE!</v>
      </c>
      <c r="F23" s="23" t="e">
        <f t="shared" si="1"/>
        <v>#VALUE!</v>
      </c>
      <c r="G23" s="23" t="e">
        <f t="shared" si="2"/>
        <v>#VALUE!</v>
      </c>
      <c r="H23" s="14" t="e">
        <f>IF(('Payments per mo. OLD'!A23&lt;'User Interface'!$D$52),'User Interface'!$D$53*12,('Payments per mo. OLD'!D23+'Payments per mo. OLD'!E23))</f>
        <v>#VALUE!</v>
      </c>
    </row>
    <row r="24" spans="1:8">
      <c r="A24" s="14">
        <v>15</v>
      </c>
      <c r="B24" s="27">
        <f>IF($B$1="Fixed",(IF($B$3="30",'Mortgage Inputs'!$B$2,'Mortgage Inputs'!$B$3)),'Mortgage Inputs'!J23)</f>
        <v>0.11945762643989023</v>
      </c>
      <c r="C24" s="23" t="e">
        <f t="shared" si="3"/>
        <v>#VALUE!</v>
      </c>
      <c r="D24" s="23" t="e">
        <f t="shared" si="0"/>
        <v>#VALUE!</v>
      </c>
      <c r="E24" s="23" t="e">
        <f t="shared" si="4"/>
        <v>#VALUE!</v>
      </c>
      <c r="F24" s="23" t="e">
        <f t="shared" si="1"/>
        <v>#VALUE!</v>
      </c>
      <c r="G24" s="23" t="e">
        <f t="shared" si="2"/>
        <v>#VALUE!</v>
      </c>
      <c r="H24" s="14" t="e">
        <f>IF(('Payments per mo. OLD'!A24&lt;'User Interface'!$D$52),'User Interface'!$D$53*12,('Payments per mo. OLD'!D24+'Payments per mo. OLD'!E24))</f>
        <v>#VALUE!</v>
      </c>
    </row>
    <row r="25" spans="1:8">
      <c r="A25" s="14">
        <v>16</v>
      </c>
      <c r="B25" s="27">
        <f>IF($B$1="Fixed",(IF($B$3="30",'Mortgage Inputs'!$B$2,'Mortgage Inputs'!$B$3)),'Mortgage Inputs'!J24)</f>
        <v>5.2918863680464751E-2</v>
      </c>
      <c r="C25" s="23" t="e">
        <f t="shared" si="3"/>
        <v>#VALUE!</v>
      </c>
      <c r="D25" s="23" t="e">
        <f t="shared" si="0"/>
        <v>#VALUE!</v>
      </c>
      <c r="E25" s="23" t="e">
        <f t="shared" si="4"/>
        <v>#VALUE!</v>
      </c>
      <c r="F25" s="23" t="e">
        <f t="shared" si="1"/>
        <v>#VALUE!</v>
      </c>
      <c r="G25" s="23" t="e">
        <f t="shared" si="2"/>
        <v>#VALUE!</v>
      </c>
      <c r="H25" s="14" t="e">
        <f>IF(('Payments per mo. OLD'!A25&lt;'User Interface'!$D$52),'User Interface'!$D$53*12,('Payments per mo. OLD'!D25+'Payments per mo. OLD'!E25))</f>
        <v>#VALUE!</v>
      </c>
    </row>
    <row r="26" spans="1:8">
      <c r="A26" s="14">
        <v>17</v>
      </c>
      <c r="B26" s="27">
        <f>IF($B$1="Fixed",(IF($B$3="30",'Mortgage Inputs'!$B$2,'Mortgage Inputs'!$B$3)),'Mortgage Inputs'!J25)</f>
        <v>6.1093741718556818E-2</v>
      </c>
      <c r="C26" s="23" t="e">
        <f t="shared" si="3"/>
        <v>#VALUE!</v>
      </c>
      <c r="D26" s="23" t="e">
        <f t="shared" si="0"/>
        <v>#VALUE!</v>
      </c>
      <c r="E26" s="23" t="e">
        <f t="shared" si="4"/>
        <v>#VALUE!</v>
      </c>
      <c r="F26" s="23" t="e">
        <f t="shared" si="1"/>
        <v>#VALUE!</v>
      </c>
      <c r="G26" s="23" t="e">
        <f t="shared" si="2"/>
        <v>#VALUE!</v>
      </c>
      <c r="H26" s="14" t="e">
        <f>IF(('Payments per mo. OLD'!A26&lt;'User Interface'!$D$52),'User Interface'!$D$53*12,('Payments per mo. OLD'!D26+'Payments per mo. OLD'!E26))</f>
        <v>#VALUE!</v>
      </c>
    </row>
    <row r="27" spans="1:8">
      <c r="A27" s="14">
        <v>18</v>
      </c>
      <c r="B27" s="27">
        <f>IF($B$1="Fixed",(IF($B$3="30",'Mortgage Inputs'!$B$2,'Mortgage Inputs'!$B$3)),'Mortgage Inputs'!J26)</f>
        <v>8.6269220349848019E-2</v>
      </c>
      <c r="C27" s="23" t="e">
        <f t="shared" si="3"/>
        <v>#VALUE!</v>
      </c>
      <c r="D27" s="23" t="e">
        <f t="shared" si="0"/>
        <v>#VALUE!</v>
      </c>
      <c r="E27" s="23" t="e">
        <f t="shared" si="4"/>
        <v>#VALUE!</v>
      </c>
      <c r="F27" s="23" t="e">
        <f t="shared" si="1"/>
        <v>#VALUE!</v>
      </c>
      <c r="G27" s="23" t="e">
        <f t="shared" si="2"/>
        <v>#VALUE!</v>
      </c>
      <c r="H27" s="14" t="e">
        <f>IF(('Payments per mo. OLD'!A27&lt;'User Interface'!$D$52),'User Interface'!$D$53*12,('Payments per mo. OLD'!D27+'Payments per mo. OLD'!E27))</f>
        <v>#VALUE!</v>
      </c>
    </row>
    <row r="28" spans="1:8">
      <c r="A28" s="14">
        <v>19</v>
      </c>
      <c r="B28" s="27">
        <f>IF($B$1="Fixed",(IF($B$3="30",'Mortgage Inputs'!$B$2,'Mortgage Inputs'!$B$3)),'Mortgage Inputs'!J27)</f>
        <v>0.11162079168013167</v>
      </c>
      <c r="C28" s="23" t="e">
        <f t="shared" si="3"/>
        <v>#VALUE!</v>
      </c>
      <c r="D28" s="23" t="e">
        <f t="shared" si="0"/>
        <v>#VALUE!</v>
      </c>
      <c r="E28" s="23" t="e">
        <f t="shared" si="4"/>
        <v>#VALUE!</v>
      </c>
      <c r="F28" s="23" t="e">
        <f t="shared" si="1"/>
        <v>#VALUE!</v>
      </c>
      <c r="G28" s="23" t="e">
        <f t="shared" si="2"/>
        <v>#VALUE!</v>
      </c>
      <c r="H28" s="14" t="e">
        <f>IF(('Payments per mo. OLD'!A28&lt;'User Interface'!$D$52),'User Interface'!$D$53*12,('Payments per mo. OLD'!D28+'Payments per mo. OLD'!E28))</f>
        <v>#VALUE!</v>
      </c>
    </row>
    <row r="29" spans="1:8">
      <c r="A29" s="14">
        <v>20</v>
      </c>
      <c r="B29" s="27">
        <f>IF($B$1="Fixed",(IF($B$3="30",'Mortgage Inputs'!$B$2,'Mortgage Inputs'!$B$3)),'Mortgage Inputs'!J28)</f>
        <v>0.10263621258762605</v>
      </c>
      <c r="C29" s="23" t="e">
        <f t="shared" si="3"/>
        <v>#VALUE!</v>
      </c>
      <c r="D29" s="23" t="e">
        <f t="shared" si="0"/>
        <v>#VALUE!</v>
      </c>
      <c r="E29" s="23" t="e">
        <f t="shared" si="4"/>
        <v>#VALUE!</v>
      </c>
      <c r="F29" s="23" t="e">
        <f t="shared" si="1"/>
        <v>#VALUE!</v>
      </c>
      <c r="G29" s="23" t="e">
        <f t="shared" si="2"/>
        <v>#VALUE!</v>
      </c>
      <c r="H29" s="14" t="e">
        <f>IF(('Payments per mo. OLD'!A29&lt;'User Interface'!$D$52),'User Interface'!$D$53*12,('Payments per mo. OLD'!D29+'Payments per mo. OLD'!E29))</f>
        <v>#VALUE!</v>
      </c>
    </row>
    <row r="30" spans="1:8">
      <c r="A30" s="14">
        <v>21</v>
      </c>
      <c r="B30" s="27">
        <f>IF($B$1="Fixed",(IF($B$3="30",'Mortgage Inputs'!$B$2,'Mortgage Inputs'!$B$3)),'Mortgage Inputs'!J29)</f>
        <v>5.366800944630605E-2</v>
      </c>
      <c r="C30" s="23" t="e">
        <f t="shared" si="3"/>
        <v>#VALUE!</v>
      </c>
      <c r="D30" s="23" t="e">
        <f t="shared" si="0"/>
        <v>#VALUE!</v>
      </c>
      <c r="E30" s="23" t="e">
        <f t="shared" si="4"/>
        <v>#VALUE!</v>
      </c>
      <c r="F30" s="23" t="e">
        <f t="shared" si="1"/>
        <v>#VALUE!</v>
      </c>
      <c r="G30" s="23" t="e">
        <f t="shared" si="2"/>
        <v>#VALUE!</v>
      </c>
      <c r="H30" s="14" t="e">
        <f>IF(('Payments per mo. OLD'!A30&lt;'User Interface'!$D$52),'User Interface'!$D$53*12,('Payments per mo. OLD'!D30+'Payments per mo. OLD'!E30))</f>
        <v>#VALUE!</v>
      </c>
    </row>
    <row r="31" spans="1:8">
      <c r="A31" s="14">
        <v>22</v>
      </c>
      <c r="B31" s="27">
        <f>IF($B$1="Fixed",(IF($B$3="30",'Mortgage Inputs'!$B$2,'Mortgage Inputs'!$B$3)),'Mortgage Inputs'!J30)</f>
        <v>8.8016659500914765E-2</v>
      </c>
      <c r="C31" s="23" t="e">
        <f t="shared" si="3"/>
        <v>#VALUE!</v>
      </c>
      <c r="D31" s="23" t="e">
        <f t="shared" si="0"/>
        <v>#VALUE!</v>
      </c>
      <c r="E31" s="23" t="e">
        <f t="shared" si="4"/>
        <v>#VALUE!</v>
      </c>
      <c r="F31" s="23" t="e">
        <f t="shared" si="1"/>
        <v>#VALUE!</v>
      </c>
      <c r="G31" s="23" t="e">
        <f t="shared" si="2"/>
        <v>#VALUE!</v>
      </c>
      <c r="H31" s="14" t="e">
        <f>IF(('Payments per mo. OLD'!A31&lt;'User Interface'!$D$52),'User Interface'!$D$53*12,('Payments per mo. OLD'!D31+'Payments per mo. OLD'!E31))</f>
        <v>#VALUE!</v>
      </c>
    </row>
    <row r="32" spans="1:8">
      <c r="A32" s="14">
        <v>23</v>
      </c>
      <c r="B32" s="27">
        <f>IF($B$1="Fixed",(IF($B$3="30",'Mortgage Inputs'!$B$2,'Mortgage Inputs'!$B$3)),'Mortgage Inputs'!J31)</f>
        <v>0.12213787115009841</v>
      </c>
      <c r="C32" s="23" t="e">
        <f t="shared" si="3"/>
        <v>#VALUE!</v>
      </c>
      <c r="D32" s="23" t="e">
        <f t="shared" si="0"/>
        <v>#VALUE!</v>
      </c>
      <c r="E32" s="23" t="e">
        <f t="shared" si="4"/>
        <v>#VALUE!</v>
      </c>
      <c r="F32" s="23" t="e">
        <f t="shared" si="1"/>
        <v>#VALUE!</v>
      </c>
      <c r="G32" s="23" t="e">
        <f t="shared" si="2"/>
        <v>#VALUE!</v>
      </c>
      <c r="H32" s="14" t="e">
        <f>IF(('Payments per mo. OLD'!A32&lt;'User Interface'!$D$52),'User Interface'!$D$53*12,('Payments per mo. OLD'!D32+'Payments per mo. OLD'!E32))</f>
        <v>#VALUE!</v>
      </c>
    </row>
    <row r="33" spans="1:8">
      <c r="A33" s="14">
        <v>24</v>
      </c>
      <c r="B33" s="27">
        <f>IF($B$1="Fixed",(IF($B$3="30",'Mortgage Inputs'!$B$2,'Mortgage Inputs'!$B$3)),'Mortgage Inputs'!J32)</f>
        <v>0.11085679479580307</v>
      </c>
      <c r="C33" s="23" t="e">
        <f t="shared" si="3"/>
        <v>#VALUE!</v>
      </c>
      <c r="D33" s="23" t="e">
        <f t="shared" si="0"/>
        <v>#VALUE!</v>
      </c>
      <c r="E33" s="23" t="e">
        <f t="shared" si="4"/>
        <v>#VALUE!</v>
      </c>
      <c r="F33" s="23" t="e">
        <f t="shared" si="1"/>
        <v>#VALUE!</v>
      </c>
      <c r="G33" s="23" t="e">
        <f t="shared" si="2"/>
        <v>#VALUE!</v>
      </c>
      <c r="H33" s="14" t="e">
        <f>IF(('Payments per mo. OLD'!A33&lt;'User Interface'!$D$52),'User Interface'!$D$53*12,('Payments per mo. OLD'!D33+'Payments per mo. OLD'!E33))</f>
        <v>#VALUE!</v>
      </c>
    </row>
    <row r="34" spans="1:8">
      <c r="A34" s="14">
        <v>25</v>
      </c>
      <c r="B34" s="27">
        <f>IF($B$1="Fixed",(IF($B$3="30",'Mortgage Inputs'!$B$2,'Mortgage Inputs'!$B$3)),'Mortgage Inputs'!J33)</f>
        <v>7.9904130705691648E-2</v>
      </c>
      <c r="C34" s="23" t="e">
        <f t="shared" si="3"/>
        <v>#VALUE!</v>
      </c>
      <c r="D34" s="23" t="e">
        <f t="shared" si="0"/>
        <v>#VALUE!</v>
      </c>
      <c r="E34" s="23" t="e">
        <f t="shared" si="4"/>
        <v>#VALUE!</v>
      </c>
      <c r="F34" s="23" t="e">
        <f t="shared" si="1"/>
        <v>#VALUE!</v>
      </c>
      <c r="G34" s="23" t="e">
        <f t="shared" si="2"/>
        <v>#VALUE!</v>
      </c>
      <c r="H34" s="14" t="e">
        <f>IF(('Payments per mo. OLD'!A34&lt;'User Interface'!$D$52),'User Interface'!$D$53*12,('Payments per mo. OLD'!D34+'Payments per mo. OLD'!E34))</f>
        <v>#VALUE!</v>
      </c>
    </row>
    <row r="35" spans="1:8">
      <c r="A35" s="14">
        <v>26</v>
      </c>
      <c r="B35" s="27">
        <f>IF($B$1="Fixed",(IF($B$3="30",'Mortgage Inputs'!$B$2,'Mortgage Inputs'!$B$3)),'Mortgage Inputs'!J34)</f>
        <v>6.9497096014332488E-2</v>
      </c>
      <c r="C35" s="23" t="e">
        <f t="shared" si="3"/>
        <v>#VALUE!</v>
      </c>
      <c r="D35" s="23" t="e">
        <f t="shared" si="0"/>
        <v>#VALUE!</v>
      </c>
      <c r="E35" s="23" t="e">
        <f t="shared" si="4"/>
        <v>#VALUE!</v>
      </c>
      <c r="F35" s="23" t="e">
        <f t="shared" si="1"/>
        <v>#VALUE!</v>
      </c>
      <c r="G35" s="23" t="e">
        <f t="shared" si="2"/>
        <v>#VALUE!</v>
      </c>
      <c r="H35" s="14" t="e">
        <f>IF(('Payments per mo. OLD'!A35&lt;'User Interface'!$D$52),'User Interface'!$D$53*12,('Payments per mo. OLD'!D35+'Payments per mo. OLD'!E35))</f>
        <v>#VALUE!</v>
      </c>
    </row>
    <row r="36" spans="1:8">
      <c r="A36" s="14">
        <v>27</v>
      </c>
      <c r="B36" s="27">
        <f>IF($B$1="Fixed",(IF($B$3="30",'Mortgage Inputs'!$B$2,'Mortgage Inputs'!$B$3)),'Mortgage Inputs'!J35)</f>
        <v>5.4836405216390216E-2</v>
      </c>
      <c r="C36" s="23" t="e">
        <f t="shared" si="3"/>
        <v>#VALUE!</v>
      </c>
      <c r="D36" s="23" t="e">
        <f t="shared" si="0"/>
        <v>#VALUE!</v>
      </c>
      <c r="E36" s="23" t="e">
        <f t="shared" si="4"/>
        <v>#VALUE!</v>
      </c>
      <c r="F36" s="23" t="e">
        <f t="shared" si="1"/>
        <v>#VALUE!</v>
      </c>
      <c r="G36" s="23" t="e">
        <f t="shared" si="2"/>
        <v>#VALUE!</v>
      </c>
      <c r="H36" s="14" t="e">
        <f>IF(('Payments per mo. OLD'!A36&lt;'User Interface'!$D$52),'User Interface'!$D$53*12,('Payments per mo. OLD'!D36+'Payments per mo. OLD'!E36))</f>
        <v>#VALUE!</v>
      </c>
    </row>
    <row r="37" spans="1:8">
      <c r="A37" s="14">
        <v>28</v>
      </c>
      <c r="B37" s="27">
        <f>IF($B$1="Fixed",(IF($B$3="30",'Mortgage Inputs'!$B$2,'Mortgage Inputs'!$B$3)),'Mortgage Inputs'!J36)</f>
        <v>5.0802960445440221E-2</v>
      </c>
      <c r="C37" s="23" t="e">
        <f t="shared" si="3"/>
        <v>#VALUE!</v>
      </c>
      <c r="D37" s="23" t="e">
        <f t="shared" si="0"/>
        <v>#VALUE!</v>
      </c>
      <c r="E37" s="23" t="e">
        <f t="shared" si="4"/>
        <v>#VALUE!</v>
      </c>
      <c r="F37" s="23" t="e">
        <f t="shared" si="1"/>
        <v>#VALUE!</v>
      </c>
      <c r="G37" s="23" t="e">
        <f t="shared" si="2"/>
        <v>#VALUE!</v>
      </c>
      <c r="H37" s="14" t="e">
        <f>IF(('Payments per mo. OLD'!A37&lt;'User Interface'!$D$52),'User Interface'!$D$53*12,('Payments per mo. OLD'!D37+'Payments per mo. OLD'!E37))</f>
        <v>#VALUE!</v>
      </c>
    </row>
    <row r="38" spans="1:8">
      <c r="A38" s="14">
        <v>29</v>
      </c>
      <c r="B38" s="27">
        <f>IF($B$1="Fixed",(IF($B$3="30",'Mortgage Inputs'!$B$2,'Mortgage Inputs'!$B$3)),'Mortgage Inputs'!J37)</f>
        <v>5.2219846819353793E-2</v>
      </c>
      <c r="C38" s="23" t="e">
        <f t="shared" si="3"/>
        <v>#VALUE!</v>
      </c>
      <c r="D38" s="23" t="e">
        <f t="shared" si="0"/>
        <v>#VALUE!</v>
      </c>
      <c r="E38" s="23" t="e">
        <f t="shared" si="4"/>
        <v>#VALUE!</v>
      </c>
      <c r="F38" s="23" t="e">
        <f t="shared" si="1"/>
        <v>#VALUE!</v>
      </c>
      <c r="G38" s="23" t="e">
        <f t="shared" si="2"/>
        <v>#VALUE!</v>
      </c>
      <c r="H38" s="14" t="e">
        <f>IF(('Payments per mo. OLD'!A38&lt;'User Interface'!$D$52),'User Interface'!$D$53*12,('Payments per mo. OLD'!D38+'Payments per mo. OLD'!E38))</f>
        <v>#VALUE!</v>
      </c>
    </row>
    <row r="39" spans="1:8">
      <c r="A39" s="14">
        <v>30</v>
      </c>
      <c r="B39" s="27">
        <f>IF($B$1="Fixed",(IF($B$3="30",'Mortgage Inputs'!$B$2,'Mortgage Inputs'!$B$3)),'Mortgage Inputs'!J38)</f>
        <v>7.4567247163393177E-2</v>
      </c>
      <c r="C39" s="23" t="e">
        <f t="shared" si="3"/>
        <v>#VALUE!</v>
      </c>
      <c r="D39" s="23" t="e">
        <f t="shared" si="0"/>
        <v>#VALUE!</v>
      </c>
      <c r="E39" s="23" t="e">
        <f t="shared" si="4"/>
        <v>#VALUE!</v>
      </c>
      <c r="F39" s="23" t="e">
        <f t="shared" si="1"/>
        <v>#VALUE!</v>
      </c>
      <c r="G39" s="23" t="e">
        <f t="shared" si="2"/>
        <v>#VALUE!</v>
      </c>
      <c r="H39" s="14" t="e">
        <f>IF(('Payments per mo. OLD'!A39&lt;'User Interface'!$D$52),'User Interface'!$D$53*12,('Payments per mo. OLD'!D39+'Payments per mo. OLD'!E39))</f>
        <v>#VALUE!</v>
      </c>
    </row>
    <row r="40" spans="1:8">
      <c r="A40" s="14">
        <v>31</v>
      </c>
      <c r="B40" s="27">
        <f>IF($B$1="Fixed",(IF($B$3="30",'Mortgage Inputs'!$B$2,'Mortgage Inputs'!$B$3)),'Mortgage Inputs'!J39)</f>
        <v>8.9269779511150796E-2</v>
      </c>
      <c r="C40" s="23" t="e">
        <f t="shared" si="3"/>
        <v>#VALUE!</v>
      </c>
      <c r="D40" s="23" t="e">
        <f t="shared" si="0"/>
        <v>#VALUE!</v>
      </c>
      <c r="E40" s="23" t="e">
        <f t="shared" si="4"/>
        <v>#VALUE!</v>
      </c>
      <c r="F40" s="23" t="e">
        <f t="shared" si="1"/>
        <v>#VALUE!</v>
      </c>
      <c r="G40" s="23" t="e">
        <f t="shared" si="2"/>
        <v>#VALUE!</v>
      </c>
      <c r="H40" s="14" t="e">
        <f>IF(('Payments per mo. OLD'!A40&lt;'User Interface'!$D$52),'User Interface'!$D$53*12,('Payments per mo. OLD'!D40+'Payments per mo. OLD'!E40))</f>
        <v>#VALUE!</v>
      </c>
    </row>
    <row r="41" spans="1:8">
      <c r="A41" s="14">
        <v>32</v>
      </c>
      <c r="B41" s="27">
        <f>IF($B$1="Fixed",(IF($B$3="30",'Mortgage Inputs'!$B$2,'Mortgage Inputs'!$B$3)),'Mortgage Inputs'!J40)</f>
        <v>9.600724913540909E-2</v>
      </c>
      <c r="C41" s="23" t="e">
        <f t="shared" si="3"/>
        <v>#VALUE!</v>
      </c>
      <c r="D41" s="23" t="e">
        <f t="shared" si="0"/>
        <v>#VALUE!</v>
      </c>
      <c r="E41" s="23" t="e">
        <f t="shared" si="4"/>
        <v>#VALUE!</v>
      </c>
      <c r="F41" s="23" t="e">
        <f t="shared" si="1"/>
        <v>#VALUE!</v>
      </c>
      <c r="G41" s="23" t="e">
        <f t="shared" si="2"/>
        <v>#VALUE!</v>
      </c>
      <c r="H41" s="14" t="e">
        <f>IF(('Payments per mo. OLD'!A41&lt;'User Interface'!$D$52),'User Interface'!$D$53*12,('Payments per mo. OLD'!D41+'Payments per mo. OLD'!E41))</f>
        <v>#VALUE!</v>
      </c>
    </row>
    <row r="42" spans="1:8">
      <c r="A42" s="14">
        <v>33</v>
      </c>
      <c r="B42" s="27">
        <f>IF($B$1="Fixed",(IF($B$3="30",'Mortgage Inputs'!$B$2,'Mortgage Inputs'!$B$3)),'Mortgage Inputs'!J41)</f>
        <v>8.6127771881348167E-2</v>
      </c>
      <c r="C42" s="23" t="e">
        <f t="shared" si="3"/>
        <v>#VALUE!</v>
      </c>
      <c r="D42" s="23" t="e">
        <f t="shared" si="0"/>
        <v>#VALUE!</v>
      </c>
      <c r="E42" s="23" t="e">
        <f t="shared" si="4"/>
        <v>#VALUE!</v>
      </c>
      <c r="F42" s="23" t="e">
        <f t="shared" si="1"/>
        <v>#VALUE!</v>
      </c>
      <c r="G42" s="23" t="e">
        <f t="shared" si="2"/>
        <v>#VALUE!</v>
      </c>
      <c r="H42" s="14" t="e">
        <f>IF(('Payments per mo. OLD'!A42&lt;'User Interface'!$D$52),'User Interface'!$D$53*12,('Payments per mo. OLD'!D42+'Payments per mo. OLD'!E42))</f>
        <v>#VALUE!</v>
      </c>
    </row>
    <row r="43" spans="1:8">
      <c r="A43" s="14">
        <v>34</v>
      </c>
      <c r="B43" s="27">
        <f>IF($B$1="Fixed",(IF($B$3="30",'Mortgage Inputs'!$B$2,'Mortgage Inputs'!$B$3)),'Mortgage Inputs'!J42)</f>
        <v>4.9116192460803114E-2</v>
      </c>
      <c r="C43" s="23" t="e">
        <f t="shared" si="3"/>
        <v>#VALUE!</v>
      </c>
      <c r="D43" s="23" t="e">
        <f t="shared" si="0"/>
        <v>#VALUE!</v>
      </c>
      <c r="E43" s="23" t="e">
        <f t="shared" si="4"/>
        <v>#VALUE!</v>
      </c>
      <c r="F43" s="23" t="e">
        <f t="shared" si="1"/>
        <v>#VALUE!</v>
      </c>
      <c r="G43" s="23" t="e">
        <f t="shared" si="2"/>
        <v>#VALUE!</v>
      </c>
      <c r="H43" s="14" t="e">
        <f>IF(('Payments per mo. OLD'!A43&lt;'User Interface'!$D$52),'User Interface'!$D$53*12,('Payments per mo. OLD'!D43+'Payments per mo. OLD'!E43))</f>
        <v>#VALUE!</v>
      </c>
    </row>
    <row r="44" spans="1:8">
      <c r="A44" s="14">
        <v>35</v>
      </c>
      <c r="B44" s="27">
        <f>IF($B$1="Fixed",(IF($B$3="30",'Mortgage Inputs'!$B$2,'Mortgage Inputs'!$B$3)),'Mortgage Inputs'!J43)</f>
        <v>6.7411944928241832E-2</v>
      </c>
      <c r="C44" s="23" t="e">
        <f t="shared" si="3"/>
        <v>#VALUE!</v>
      </c>
      <c r="D44" s="23" t="e">
        <f t="shared" si="0"/>
        <v>#VALUE!</v>
      </c>
      <c r="E44" s="23" t="e">
        <f t="shared" si="4"/>
        <v>#VALUE!</v>
      </c>
      <c r="F44" s="23" t="e">
        <f t="shared" si="1"/>
        <v>#VALUE!</v>
      </c>
      <c r="G44" s="23" t="e">
        <f t="shared" si="2"/>
        <v>#VALUE!</v>
      </c>
      <c r="H44" s="14" t="e">
        <f>IF(('Payments per mo. OLD'!A44&lt;'User Interface'!$D$52),'User Interface'!$D$53*12,('Payments per mo. OLD'!D44+'Payments per mo. OLD'!E44))</f>
        <v>#VALUE!</v>
      </c>
    </row>
    <row r="45" spans="1:8">
      <c r="A45" s="14">
        <v>36</v>
      </c>
      <c r="B45" s="27">
        <f>IF($B$1="Fixed",(IF($B$3="30",'Mortgage Inputs'!$B$2,'Mortgage Inputs'!$B$3)),'Mortgage Inputs'!J44)</f>
        <v>5.2323185691351415E-2</v>
      </c>
      <c r="C45" s="23" t="e">
        <f t="shared" si="3"/>
        <v>#VALUE!</v>
      </c>
      <c r="D45" s="23" t="e">
        <f t="shared" si="0"/>
        <v>#VALUE!</v>
      </c>
      <c r="E45" s="23" t="e">
        <f t="shared" si="4"/>
        <v>#VALUE!</v>
      </c>
      <c r="F45" s="23" t="e">
        <f t="shared" si="1"/>
        <v>#VALUE!</v>
      </c>
      <c r="G45" s="23" t="e">
        <f t="shared" si="2"/>
        <v>#VALUE!</v>
      </c>
      <c r="H45" s="14" t="e">
        <f>IF(('Payments per mo. OLD'!A45&lt;'User Interface'!$D$52),'User Interface'!$D$53*12,('Payments per mo. OLD'!D45+'Payments per mo. OLD'!E45))</f>
        <v>#VALUE!</v>
      </c>
    </row>
    <row r="46" spans="1:8">
      <c r="A46" s="14">
        <v>37</v>
      </c>
      <c r="B46" s="27">
        <f>IF($B$1="Fixed",(IF($B$3="30",'Mortgage Inputs'!$B$2,'Mortgage Inputs'!$B$3)),'Mortgage Inputs'!J45)</f>
        <v>8.8983517661178596E-2</v>
      </c>
      <c r="C46" s="23" t="e">
        <f t="shared" si="3"/>
        <v>#VALUE!</v>
      </c>
      <c r="D46" s="23" t="e">
        <f t="shared" si="0"/>
        <v>#VALUE!</v>
      </c>
      <c r="E46" s="23" t="e">
        <f t="shared" si="4"/>
        <v>#VALUE!</v>
      </c>
      <c r="F46" s="23" t="e">
        <f t="shared" si="1"/>
        <v>#VALUE!</v>
      </c>
      <c r="G46" s="23" t="e">
        <f t="shared" si="2"/>
        <v>#VALUE!</v>
      </c>
      <c r="H46" s="14" t="e">
        <f>IF(('Payments per mo. OLD'!A46&lt;'User Interface'!$D$52),'User Interface'!$D$53*12,('Payments per mo. OLD'!D46+'Payments per mo. OLD'!E46))</f>
        <v>#VALUE!</v>
      </c>
    </row>
    <row r="47" spans="1:8">
      <c r="A47" s="14">
        <v>38</v>
      </c>
      <c r="B47" s="27">
        <f>IF($B$1="Fixed",(IF($B$3="30",'Mortgage Inputs'!$B$2,'Mortgage Inputs'!$B$3)),'Mortgage Inputs'!J46)</f>
        <v>9.4586019721521919E-2</v>
      </c>
      <c r="C47" s="23" t="e">
        <f t="shared" si="3"/>
        <v>#VALUE!</v>
      </c>
      <c r="D47" s="23" t="e">
        <f t="shared" si="0"/>
        <v>#VALUE!</v>
      </c>
      <c r="E47" s="23" t="e">
        <f t="shared" si="4"/>
        <v>#VALUE!</v>
      </c>
      <c r="F47" s="23" t="e">
        <f t="shared" si="1"/>
        <v>#VALUE!</v>
      </c>
      <c r="G47" s="23" t="e">
        <f t="shared" si="2"/>
        <v>#VALUE!</v>
      </c>
      <c r="H47" s="14" t="e">
        <f>IF(('Payments per mo. OLD'!A47&lt;'User Interface'!$D$52),'User Interface'!$D$53*12,('Payments per mo. OLD'!D47+'Payments per mo. OLD'!E47))</f>
        <v>#VALUE!</v>
      </c>
    </row>
    <row r="48" spans="1:8">
      <c r="A48" s="14">
        <v>39</v>
      </c>
      <c r="B48" s="27">
        <f>IF($B$1="Fixed",(IF($B$3="30",'Mortgage Inputs'!$B$2,'Mortgage Inputs'!$B$3)),'Mortgage Inputs'!J47)</f>
        <v>6.2051967509362649E-2</v>
      </c>
      <c r="C48" s="23" t="e">
        <f t="shared" si="3"/>
        <v>#VALUE!</v>
      </c>
      <c r="D48" s="23" t="e">
        <f t="shared" si="0"/>
        <v>#VALUE!</v>
      </c>
      <c r="E48" s="23" t="e">
        <f t="shared" si="4"/>
        <v>#VALUE!</v>
      </c>
      <c r="F48" s="23" t="e">
        <f t="shared" si="1"/>
        <v>#VALUE!</v>
      </c>
      <c r="G48" s="23" t="e">
        <f t="shared" si="2"/>
        <v>#VALUE!</v>
      </c>
      <c r="H48" s="14" t="e">
        <f>IF(('Payments per mo. OLD'!A48&lt;'User Interface'!$D$52),'User Interface'!$D$53*12,('Payments per mo. OLD'!D48+'Payments per mo. OLD'!E48))</f>
        <v>#VALUE!</v>
      </c>
    </row>
    <row r="49" spans="1:8">
      <c r="A49" s="14">
        <v>40</v>
      </c>
      <c r="B49" s="27">
        <f>IF($B$1="Fixed",(IF($B$3="30",'Mortgage Inputs'!$B$2,'Mortgage Inputs'!$B$3)),'Mortgage Inputs'!J48)</f>
        <v>4.6117838550118875E-2</v>
      </c>
      <c r="C49" s="23" t="e">
        <f t="shared" si="3"/>
        <v>#VALUE!</v>
      </c>
      <c r="D49" s="23" t="e">
        <f t="shared" si="0"/>
        <v>#VALUE!</v>
      </c>
      <c r="E49" s="23" t="e">
        <f t="shared" si="4"/>
        <v>#VALUE!</v>
      </c>
      <c r="F49" s="23" t="e">
        <f t="shared" si="1"/>
        <v>#VALUE!</v>
      </c>
      <c r="G49" s="23" t="e">
        <f t="shared" si="2"/>
        <v>#VALUE!</v>
      </c>
      <c r="H49" s="14" t="e">
        <f>IF(('Payments per mo. OLD'!A49&lt;'User Interface'!$D$52),'User Interface'!$D$53*12,('Payments per mo. OLD'!D49+'Payments per mo. OLD'!E49))</f>
        <v>#VALUE!</v>
      </c>
    </row>
    <row r="50" spans="1:8">
      <c r="A50" s="14">
        <v>41</v>
      </c>
      <c r="B50" s="27">
        <f>IF($B$1="Fixed",(IF($B$3="30",'Mortgage Inputs'!$B$2,'Mortgage Inputs'!$B$3)),'Mortgage Inputs'!J49)</f>
        <v>8.4622176710703725E-2</v>
      </c>
      <c r="C50" s="23" t="e">
        <f t="shared" si="3"/>
        <v>#VALUE!</v>
      </c>
      <c r="D50" s="23" t="e">
        <f t="shared" si="0"/>
        <v>#VALUE!</v>
      </c>
      <c r="E50" s="23" t="e">
        <f t="shared" si="4"/>
        <v>#VALUE!</v>
      </c>
      <c r="F50" s="23" t="e">
        <f t="shared" si="1"/>
        <v>#VALUE!</v>
      </c>
      <c r="G50" s="23" t="e">
        <f t="shared" si="2"/>
        <v>#VALUE!</v>
      </c>
      <c r="H50" s="14" t="e">
        <f>IF(('Payments per mo. OLD'!A50&lt;'User Interface'!$D$52),'User Interface'!$D$53*12,('Payments per mo. OLD'!D50+'Payments per mo. OLD'!E50))</f>
        <v>#VALUE!</v>
      </c>
    </row>
    <row r="51" spans="1:8">
      <c r="A51" s="14">
        <v>42</v>
      </c>
      <c r="B51" s="27">
        <f>IF($B$1="Fixed",(IF($B$3="30",'Mortgage Inputs'!$B$2,'Mortgage Inputs'!$B$3)),'Mortgage Inputs'!J50)</f>
        <v>7.4939482152072814E-2</v>
      </c>
      <c r="C51" s="23" t="e">
        <f t="shared" si="3"/>
        <v>#VALUE!</v>
      </c>
      <c r="D51" s="23" t="e">
        <f t="shared" si="0"/>
        <v>#VALUE!</v>
      </c>
      <c r="E51" s="23" t="e">
        <f t="shared" si="4"/>
        <v>#VALUE!</v>
      </c>
      <c r="F51" s="23" t="e">
        <f t="shared" si="1"/>
        <v>#VALUE!</v>
      </c>
      <c r="G51" s="23" t="e">
        <f t="shared" si="2"/>
        <v>#VALUE!</v>
      </c>
      <c r="H51" s="14" t="e">
        <f>IF(('Payments per mo. OLD'!A51&lt;'User Interface'!$D$52),'User Interface'!$D$53*12,('Payments per mo. OLD'!D51+'Payments per mo. OLD'!E51))</f>
        <v>#VALUE!</v>
      </c>
    </row>
    <row r="52" spans="1:8">
      <c r="A52" s="14">
        <v>43</v>
      </c>
      <c r="B52" s="27">
        <f>IF($B$1="Fixed",(IF($B$3="30",'Mortgage Inputs'!$B$2,'Mortgage Inputs'!$B$3)),'Mortgage Inputs'!J51)</f>
        <v>9.2764674715097417E-2</v>
      </c>
      <c r="C52" s="23" t="e">
        <f t="shared" si="3"/>
        <v>#VALUE!</v>
      </c>
      <c r="D52" s="23" t="e">
        <f t="shared" si="0"/>
        <v>#VALUE!</v>
      </c>
      <c r="E52" s="23" t="e">
        <f t="shared" si="4"/>
        <v>#VALUE!</v>
      </c>
      <c r="F52" s="23" t="e">
        <f t="shared" si="1"/>
        <v>#VALUE!</v>
      </c>
      <c r="G52" s="23" t="e">
        <f t="shared" si="2"/>
        <v>#VALUE!</v>
      </c>
      <c r="H52" s="14" t="e">
        <f>IF(('Payments per mo. OLD'!A52&lt;'User Interface'!$D$52),'User Interface'!$D$53*12,('Payments per mo. OLD'!D52+'Payments per mo. OLD'!E52))</f>
        <v>#VALUE!</v>
      </c>
    </row>
    <row r="53" spans="1:8">
      <c r="A53" s="14">
        <v>44</v>
      </c>
      <c r="B53" s="27">
        <f>IF($B$1="Fixed",(IF($B$3="30",'Mortgage Inputs'!$B$2,'Mortgage Inputs'!$B$3)),'Mortgage Inputs'!J52)</f>
        <v>7.2398690085555606E-2</v>
      </c>
      <c r="C53" s="23" t="e">
        <f t="shared" si="3"/>
        <v>#VALUE!</v>
      </c>
      <c r="D53" s="23" t="e">
        <f t="shared" si="0"/>
        <v>#VALUE!</v>
      </c>
      <c r="E53" s="23" t="e">
        <f t="shared" si="4"/>
        <v>#VALUE!</v>
      </c>
      <c r="F53" s="23" t="e">
        <f t="shared" si="1"/>
        <v>#VALUE!</v>
      </c>
      <c r="G53" s="23" t="e">
        <f t="shared" si="2"/>
        <v>#VALUE!</v>
      </c>
      <c r="H53" s="14" t="e">
        <f>IF(('Payments per mo. OLD'!A53&lt;'User Interface'!$D$52),'User Interface'!$D$53*12,('Payments per mo. OLD'!D53+'Payments per mo. OLD'!E53))</f>
        <v>#VALUE!</v>
      </c>
    </row>
    <row r="54" spans="1:8">
      <c r="A54" s="14">
        <v>45</v>
      </c>
      <c r="B54" s="27">
        <f>IF($B$1="Fixed",(IF($B$3="30",'Mortgage Inputs'!$B$2,'Mortgage Inputs'!$B$3)),'Mortgage Inputs'!J53)</f>
        <v>5.1895515804044917E-2</v>
      </c>
      <c r="C54" s="23" t="e">
        <f t="shared" si="3"/>
        <v>#VALUE!</v>
      </c>
      <c r="D54" s="23" t="e">
        <f t="shared" si="0"/>
        <v>#VALUE!</v>
      </c>
      <c r="E54" s="23" t="e">
        <f t="shared" si="4"/>
        <v>#VALUE!</v>
      </c>
      <c r="F54" s="23" t="e">
        <f t="shared" si="1"/>
        <v>#VALUE!</v>
      </c>
      <c r="G54" s="23" t="e">
        <f t="shared" si="2"/>
        <v>#VALUE!</v>
      </c>
      <c r="H54" s="14" t="e">
        <f>IF(('Payments per mo. OLD'!A54&lt;'User Interface'!$D$52),'User Interface'!$D$53*12,('Payments per mo. OLD'!D54+'Payments per mo. OLD'!E54))</f>
        <v>#VALUE!</v>
      </c>
    </row>
    <row r="55" spans="1:8">
      <c r="A55" s="14">
        <v>46</v>
      </c>
      <c r="B55" s="27">
        <f>IF($B$1="Fixed",(IF($B$3="30",'Mortgage Inputs'!$B$2,'Mortgage Inputs'!$B$3)),'Mortgage Inputs'!J54)</f>
        <v>7.9837731314720523E-2</v>
      </c>
      <c r="C55" s="23" t="e">
        <f t="shared" si="3"/>
        <v>#VALUE!</v>
      </c>
      <c r="D55" s="23" t="e">
        <f t="shared" si="0"/>
        <v>#VALUE!</v>
      </c>
      <c r="E55" s="23" t="e">
        <f t="shared" si="4"/>
        <v>#VALUE!</v>
      </c>
      <c r="F55" s="23" t="e">
        <f t="shared" si="1"/>
        <v>#VALUE!</v>
      </c>
      <c r="G55" s="23" t="e">
        <f t="shared" si="2"/>
        <v>#VALUE!</v>
      </c>
      <c r="H55" s="14" t="e">
        <f>IF(('Payments per mo. OLD'!A55&lt;'User Interface'!$D$52),'User Interface'!$D$53*12,('Payments per mo. OLD'!D55+'Payments per mo. OLD'!E55))</f>
        <v>#VALUE!</v>
      </c>
    </row>
    <row r="56" spans="1:8">
      <c r="A56" s="14">
        <v>47</v>
      </c>
      <c r="B56" s="27">
        <f>IF($B$1="Fixed",(IF($B$3="30",'Mortgage Inputs'!$B$2,'Mortgage Inputs'!$B$3)),'Mortgage Inputs'!J55)</f>
        <v>0.107187060013458</v>
      </c>
      <c r="C56" s="23" t="e">
        <f t="shared" si="3"/>
        <v>#VALUE!</v>
      </c>
      <c r="D56" s="23" t="e">
        <f t="shared" si="0"/>
        <v>#VALUE!</v>
      </c>
      <c r="E56" s="23" t="e">
        <f t="shared" si="4"/>
        <v>#VALUE!</v>
      </c>
      <c r="F56" s="23" t="e">
        <f t="shared" si="1"/>
        <v>#VALUE!</v>
      </c>
      <c r="G56" s="23" t="e">
        <f t="shared" si="2"/>
        <v>#VALUE!</v>
      </c>
      <c r="H56" s="14" t="e">
        <f>IF(('Payments per mo. OLD'!A56&lt;'User Interface'!$D$52),'User Interface'!$D$53*12,('Payments per mo. OLD'!D56+'Payments per mo. OLD'!E56))</f>
        <v>#VALUE!</v>
      </c>
    </row>
    <row r="57" spans="1:8">
      <c r="A57" s="14">
        <v>48</v>
      </c>
      <c r="B57" s="27">
        <f>IF($B$1="Fixed",(IF($B$3="30",'Mortgage Inputs'!$B$2,'Mortgage Inputs'!$B$3)),'Mortgage Inputs'!J56)</f>
        <v>0.13773940205997739</v>
      </c>
      <c r="C57" s="23" t="e">
        <f t="shared" si="3"/>
        <v>#VALUE!</v>
      </c>
      <c r="D57" s="23" t="e">
        <f t="shared" si="0"/>
        <v>#VALUE!</v>
      </c>
      <c r="E57" s="23" t="e">
        <f t="shared" si="4"/>
        <v>#VALUE!</v>
      </c>
      <c r="F57" s="23" t="e">
        <f t="shared" si="1"/>
        <v>#VALUE!</v>
      </c>
      <c r="G57" s="23" t="e">
        <f t="shared" si="2"/>
        <v>#VALUE!</v>
      </c>
      <c r="H57" s="14" t="e">
        <f>IF(('Payments per mo. OLD'!A57&lt;'User Interface'!$D$52),'User Interface'!$D$53*12,('Payments per mo. OLD'!D57+'Payments per mo. OLD'!E57))</f>
        <v>#VALUE!</v>
      </c>
    </row>
    <row r="58" spans="1:8">
      <c r="A58" s="14">
        <v>49</v>
      </c>
      <c r="B58" s="27">
        <f>IF($B$1="Fixed",(IF($B$3="30",'Mortgage Inputs'!$B$2,'Mortgage Inputs'!$B$3)),'Mortgage Inputs'!J57)</f>
        <v>0.12311270871734842</v>
      </c>
      <c r="C58" s="23" t="e">
        <f t="shared" si="3"/>
        <v>#VALUE!</v>
      </c>
      <c r="D58" s="23" t="e">
        <f t="shared" si="0"/>
        <v>#VALUE!</v>
      </c>
      <c r="E58" s="23" t="e">
        <f t="shared" si="4"/>
        <v>#VALUE!</v>
      </c>
      <c r="F58" s="23" t="e">
        <f t="shared" si="1"/>
        <v>#VALUE!</v>
      </c>
      <c r="G58" s="23" t="e">
        <f t="shared" si="2"/>
        <v>#VALUE!</v>
      </c>
      <c r="H58" s="14" t="e">
        <f>IF(('Payments per mo. OLD'!A58&lt;'User Interface'!$D$52),'User Interface'!$D$53*12,('Payments per mo. OLD'!D58+'Payments per mo. OLD'!E58))</f>
        <v>#VALUE!</v>
      </c>
    </row>
    <row r="59" spans="1:8">
      <c r="A59" s="14">
        <v>50</v>
      </c>
      <c r="B59" s="27">
        <f>IF($B$1="Fixed",(IF($B$3="30",'Mortgage Inputs'!$B$2,'Mortgage Inputs'!$B$3)),'Mortgage Inputs'!J58)</f>
        <v>5.3835509048056979E-2</v>
      </c>
      <c r="C59" s="23" t="e">
        <f t="shared" si="3"/>
        <v>#VALUE!</v>
      </c>
      <c r="D59" s="23" t="e">
        <f t="shared" si="0"/>
        <v>#VALUE!</v>
      </c>
      <c r="E59" s="23" t="e">
        <f t="shared" si="4"/>
        <v>#VALUE!</v>
      </c>
      <c r="F59" s="23" t="e">
        <f t="shared" si="1"/>
        <v>#VALUE!</v>
      </c>
      <c r="G59" s="23" t="e">
        <f t="shared" si="2"/>
        <v>#VALUE!</v>
      </c>
      <c r="H59" s="14" t="e">
        <f>IF(('Payments per mo. OLD'!A59&lt;'User Interface'!$D$52),'User Interface'!$D$53*12,('Payments per mo. OLD'!D59+'Payments per mo. OLD'!E59))</f>
        <v>#VALUE!</v>
      </c>
    </row>
    <row r="60" spans="1:8">
      <c r="A60" s="14">
        <v>51</v>
      </c>
      <c r="B60" s="27">
        <f>IF($B$1="Fixed",(IF($B$3="30",'Mortgage Inputs'!$B$2,'Mortgage Inputs'!$B$3)),'Mortgage Inputs'!J59)</f>
        <v>9.8389500781314893E-2</v>
      </c>
      <c r="C60" s="23" t="e">
        <f t="shared" si="3"/>
        <v>#VALUE!</v>
      </c>
      <c r="D60" s="23" t="e">
        <f t="shared" si="0"/>
        <v>#VALUE!</v>
      </c>
      <c r="E60" s="23" t="e">
        <f t="shared" si="4"/>
        <v>#VALUE!</v>
      </c>
      <c r="F60" s="23" t="e">
        <f t="shared" si="1"/>
        <v>#VALUE!</v>
      </c>
      <c r="G60" s="23" t="e">
        <f t="shared" si="2"/>
        <v>#VALUE!</v>
      </c>
      <c r="H60" s="14" t="e">
        <f>IF(('Payments per mo. OLD'!A60&lt;'User Interface'!$D$52),'User Interface'!$D$53*12,('Payments per mo. OLD'!D60+'Payments per mo. OLD'!E60))</f>
        <v>#VALUE!</v>
      </c>
    </row>
    <row r="61" spans="1:8">
      <c r="A61" s="14">
        <v>52</v>
      </c>
      <c r="B61" s="27">
        <f>IF($B$1="Fixed",(IF($B$3="30",'Mortgage Inputs'!$B$2,'Mortgage Inputs'!$B$3)),'Mortgage Inputs'!J60)</f>
        <v>9.0900939621311433E-2</v>
      </c>
      <c r="C61" s="23" t="e">
        <f t="shared" si="3"/>
        <v>#VALUE!</v>
      </c>
      <c r="D61" s="23" t="e">
        <f t="shared" si="0"/>
        <v>#VALUE!</v>
      </c>
      <c r="E61" s="23" t="e">
        <f t="shared" si="4"/>
        <v>#VALUE!</v>
      </c>
      <c r="F61" s="23" t="e">
        <f t="shared" si="1"/>
        <v>#VALUE!</v>
      </c>
      <c r="G61" s="23" t="e">
        <f t="shared" si="2"/>
        <v>#VALUE!</v>
      </c>
      <c r="H61" s="14" t="e">
        <f>IF(('Payments per mo. OLD'!A61&lt;'User Interface'!$D$52),'User Interface'!$D$53*12,('Payments per mo. OLD'!D61+'Payments per mo. OLD'!E61))</f>
        <v>#VALUE!</v>
      </c>
    </row>
    <row r="62" spans="1:8">
      <c r="A62" s="14">
        <v>53</v>
      </c>
      <c r="B62" s="27">
        <f>IF($B$1="Fixed",(IF($B$3="30",'Mortgage Inputs'!$B$2,'Mortgage Inputs'!$B$3)),'Mortgage Inputs'!J61)</f>
        <v>7.616506654061457E-2</v>
      </c>
      <c r="C62" s="23" t="e">
        <f t="shared" si="3"/>
        <v>#VALUE!</v>
      </c>
      <c r="D62" s="23" t="e">
        <f t="shared" si="0"/>
        <v>#VALUE!</v>
      </c>
      <c r="E62" s="23" t="e">
        <f t="shared" si="4"/>
        <v>#VALUE!</v>
      </c>
      <c r="F62" s="23" t="e">
        <f t="shared" si="1"/>
        <v>#VALUE!</v>
      </c>
      <c r="G62" s="23" t="e">
        <f t="shared" si="2"/>
        <v>#VALUE!</v>
      </c>
      <c r="H62" s="14" t="e">
        <f>IF(('Payments per mo. OLD'!A62&lt;'User Interface'!$D$52),'User Interface'!$D$53*12,('Payments per mo. OLD'!D62+'Payments per mo. OLD'!E62))</f>
        <v>#VALUE!</v>
      </c>
    </row>
    <row r="63" spans="1:8">
      <c r="A63" s="14">
        <v>54</v>
      </c>
      <c r="B63" s="27">
        <f>IF($B$1="Fixed",(IF($B$3="30",'Mortgage Inputs'!$B$2,'Mortgage Inputs'!$B$3)),'Mortgage Inputs'!J62)</f>
        <v>0.12580974485285135</v>
      </c>
      <c r="C63" s="23" t="e">
        <f t="shared" si="3"/>
        <v>#VALUE!</v>
      </c>
      <c r="D63" s="23" t="e">
        <f t="shared" si="0"/>
        <v>#VALUE!</v>
      </c>
      <c r="E63" s="23" t="e">
        <f t="shared" si="4"/>
        <v>#VALUE!</v>
      </c>
      <c r="F63" s="23" t="e">
        <f t="shared" si="1"/>
        <v>#VALUE!</v>
      </c>
      <c r="G63" s="23" t="e">
        <f t="shared" si="2"/>
        <v>#VALUE!</v>
      </c>
      <c r="H63" s="14" t="e">
        <f>IF(('Payments per mo. OLD'!A63&lt;'User Interface'!$D$52),'User Interface'!$D$53*12,('Payments per mo. OLD'!D63+'Payments per mo. OLD'!E63))</f>
        <v>#VALUE!</v>
      </c>
    </row>
    <row r="64" spans="1:8">
      <c r="A64" s="14">
        <v>55</v>
      </c>
      <c r="B64" s="27">
        <f>IF($B$1="Fixed",(IF($B$3="30",'Mortgage Inputs'!$B$2,'Mortgage Inputs'!$B$3)),'Mortgage Inputs'!J63)</f>
        <v>8.9534671030787508E-2</v>
      </c>
      <c r="C64" s="23" t="e">
        <f t="shared" si="3"/>
        <v>#VALUE!</v>
      </c>
      <c r="D64" s="23" t="e">
        <f t="shared" si="0"/>
        <v>#VALUE!</v>
      </c>
      <c r="E64" s="23" t="e">
        <f t="shared" si="4"/>
        <v>#VALUE!</v>
      </c>
      <c r="F64" s="23" t="e">
        <f t="shared" si="1"/>
        <v>#VALUE!</v>
      </c>
      <c r="G64" s="23" t="e">
        <f t="shared" si="2"/>
        <v>#VALUE!</v>
      </c>
      <c r="H64" s="14" t="e">
        <f>IF(('Payments per mo. OLD'!A64&lt;'User Interface'!$D$52),'User Interface'!$D$53*12,('Payments per mo. OLD'!D64+'Payments per mo. OLD'!E64))</f>
        <v>#VALUE!</v>
      </c>
    </row>
    <row r="65" spans="1:8">
      <c r="A65" s="14">
        <v>56</v>
      </c>
      <c r="B65" s="27">
        <f>IF($B$1="Fixed",(IF($B$3="30",'Mortgage Inputs'!$B$2,'Mortgage Inputs'!$B$3)),'Mortgage Inputs'!J64)</f>
        <v>0.10939117789356707</v>
      </c>
      <c r="C65" s="23" t="e">
        <f t="shared" si="3"/>
        <v>#VALUE!</v>
      </c>
      <c r="D65" s="23" t="e">
        <f t="shared" si="0"/>
        <v>#VALUE!</v>
      </c>
      <c r="E65" s="23" t="e">
        <f t="shared" si="4"/>
        <v>#VALUE!</v>
      </c>
      <c r="F65" s="23" t="e">
        <f t="shared" si="1"/>
        <v>#VALUE!</v>
      </c>
      <c r="G65" s="23" t="e">
        <f t="shared" si="2"/>
        <v>#VALUE!</v>
      </c>
      <c r="H65" s="14" t="e">
        <f>IF(('Payments per mo. OLD'!A65&lt;'User Interface'!$D$52),'User Interface'!$D$53*12,('Payments per mo. OLD'!D65+'Payments per mo. OLD'!E65))</f>
        <v>#VALUE!</v>
      </c>
    </row>
    <row r="66" spans="1:8">
      <c r="A66" s="14">
        <v>57</v>
      </c>
      <c r="B66" s="27">
        <f>IF($B$1="Fixed",(IF($B$3="30",'Mortgage Inputs'!$B$2,'Mortgage Inputs'!$B$3)),'Mortgage Inputs'!J65)</f>
        <v>8.298678893539517E-2</v>
      </c>
      <c r="C66" s="23" t="e">
        <f t="shared" si="3"/>
        <v>#VALUE!</v>
      </c>
      <c r="D66" s="23" t="e">
        <f t="shared" si="0"/>
        <v>#VALUE!</v>
      </c>
      <c r="E66" s="23" t="e">
        <f t="shared" si="4"/>
        <v>#VALUE!</v>
      </c>
      <c r="F66" s="23" t="e">
        <f t="shared" si="1"/>
        <v>#VALUE!</v>
      </c>
      <c r="G66" s="23" t="e">
        <f t="shared" si="2"/>
        <v>#VALUE!</v>
      </c>
      <c r="H66" s="14" t="e">
        <f>IF(('Payments per mo. OLD'!A66&lt;'User Interface'!$D$52),'User Interface'!$D$53*12,('Payments per mo. OLD'!D66+'Payments per mo. OLD'!E66))</f>
        <v>#VALUE!</v>
      </c>
    </row>
    <row r="67" spans="1:8">
      <c r="A67" s="14">
        <v>58</v>
      </c>
      <c r="B67" s="27">
        <f>IF($B$1="Fixed",(IF($B$3="30",'Mortgage Inputs'!$B$2,'Mortgage Inputs'!$B$3)),'Mortgage Inputs'!J66)</f>
        <v>0.12103492755838591</v>
      </c>
      <c r="C67" s="23" t="e">
        <f t="shared" si="3"/>
        <v>#VALUE!</v>
      </c>
      <c r="D67" s="23" t="e">
        <f t="shared" si="0"/>
        <v>#VALUE!</v>
      </c>
      <c r="E67" s="23" t="e">
        <f t="shared" si="4"/>
        <v>#VALUE!</v>
      </c>
      <c r="F67" s="23" t="e">
        <f t="shared" si="1"/>
        <v>#VALUE!</v>
      </c>
      <c r="G67" s="23" t="e">
        <f t="shared" si="2"/>
        <v>#VALUE!</v>
      </c>
      <c r="H67" s="14" t="e">
        <f>IF(('Payments per mo. OLD'!A67&lt;'User Interface'!$D$52),'User Interface'!$D$53*12,('Payments per mo. OLD'!D67+'Payments per mo. OLD'!E67))</f>
        <v>#VALUE!</v>
      </c>
    </row>
    <row r="68" spans="1:8">
      <c r="A68" s="14">
        <v>59</v>
      </c>
      <c r="B68" s="27">
        <f>IF($B$1="Fixed",(IF($B$3="30",'Mortgage Inputs'!$B$2,'Mortgage Inputs'!$B$3)),'Mortgage Inputs'!J67)</f>
        <v>3.1514208288003186E-2</v>
      </c>
      <c r="C68" s="23" t="e">
        <f t="shared" si="3"/>
        <v>#VALUE!</v>
      </c>
      <c r="D68" s="23" t="e">
        <f t="shared" si="0"/>
        <v>#VALUE!</v>
      </c>
      <c r="E68" s="23" t="e">
        <f t="shared" si="4"/>
        <v>#VALUE!</v>
      </c>
      <c r="F68" s="23" t="e">
        <f t="shared" si="1"/>
        <v>#VALUE!</v>
      </c>
      <c r="G68" s="23" t="e">
        <f t="shared" si="2"/>
        <v>#VALUE!</v>
      </c>
      <c r="H68" s="14" t="e">
        <f>IF(('Payments per mo. OLD'!A68&lt;'User Interface'!$D$52),'User Interface'!$D$53*12,('Payments per mo. OLD'!D68+'Payments per mo. OLD'!E68))</f>
        <v>#VALUE!</v>
      </c>
    </row>
    <row r="69" spans="1:8">
      <c r="A69" s="14">
        <v>60</v>
      </c>
      <c r="B69" s="27">
        <f>IF($B$1="Fixed",(IF($B$3="30",'Mortgage Inputs'!$B$2,'Mortgage Inputs'!$B$3)),'Mortgage Inputs'!J68)</f>
        <v>8.7879430463569913E-2</v>
      </c>
      <c r="C69" s="23" t="e">
        <f t="shared" si="3"/>
        <v>#VALUE!</v>
      </c>
      <c r="D69" s="23" t="e">
        <f t="shared" si="0"/>
        <v>#VALUE!</v>
      </c>
      <c r="E69" s="23" t="e">
        <f t="shared" si="4"/>
        <v>#VALUE!</v>
      </c>
      <c r="F69" s="23" t="e">
        <f t="shared" si="1"/>
        <v>#VALUE!</v>
      </c>
      <c r="G69" s="23" t="e">
        <f t="shared" si="2"/>
        <v>#VALUE!</v>
      </c>
      <c r="H69" s="14" t="e">
        <f>IF(('Payments per mo. OLD'!A69&lt;'User Interface'!$D$52),'User Interface'!$D$53*12,('Payments per mo. OLD'!D69+'Payments per mo. OLD'!E69))</f>
        <v>#VALUE!</v>
      </c>
    </row>
  </sheetData>
  <phoneticPr fontId="2" type="noConversion"/>
  <pageMargins left="0.75" right="0.75" top="1" bottom="1" header="0.5" footer="0.5"/>
  <headerFooter alignWithMargins="0"/>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sheetPr codeName="Sheet2" enableFormatConditionsCalculation="0"/>
  <dimension ref="A1:J507"/>
  <sheetViews>
    <sheetView topLeftCell="A4" zoomScale="65" zoomScaleNormal="65" zoomScalePageLayoutView="65" workbookViewId="0">
      <selection activeCell="J12" sqref="J12"/>
    </sheetView>
  </sheetViews>
  <sheetFormatPr defaultColWidth="8.85546875" defaultRowHeight="12.75"/>
  <cols>
    <col min="1" max="1" width="10.140625" style="15" bestFit="1" customWidth="1"/>
    <col min="2" max="2" width="18.28515625" style="21" customWidth="1"/>
    <col min="3" max="3" width="8.85546875" style="15"/>
    <col min="4" max="4" width="16.42578125" style="15" bestFit="1" customWidth="1"/>
    <col min="5" max="5" width="12.140625" style="18" bestFit="1" customWidth="1"/>
    <col min="6" max="9" width="8.85546875" style="15"/>
    <col min="10" max="10" width="20.85546875" style="15" bestFit="1" customWidth="1"/>
    <col min="11" max="256" width="8.85546875" style="15"/>
    <col min="257" max="257" width="10.140625" style="15" bestFit="1" customWidth="1"/>
    <col min="258" max="258" width="18.28515625" style="15" customWidth="1"/>
    <col min="259" max="259" width="8.85546875" style="15"/>
    <col min="260" max="260" width="16.42578125" style="15" bestFit="1" customWidth="1"/>
    <col min="261" max="261" width="12.140625" style="15" bestFit="1" customWidth="1"/>
    <col min="262" max="265" width="8.85546875" style="15"/>
    <col min="266" max="266" width="20.85546875" style="15" bestFit="1" customWidth="1"/>
    <col min="267" max="512" width="8.85546875" style="15"/>
    <col min="513" max="513" width="10.140625" style="15" bestFit="1" customWidth="1"/>
    <col min="514" max="514" width="18.28515625" style="15" customWidth="1"/>
    <col min="515" max="515" width="8.85546875" style="15"/>
    <col min="516" max="516" width="16.42578125" style="15" bestFit="1" customWidth="1"/>
    <col min="517" max="517" width="12.140625" style="15" bestFit="1" customWidth="1"/>
    <col min="518" max="521" width="8.85546875" style="15"/>
    <col min="522" max="522" width="20.85546875" style="15" bestFit="1" customWidth="1"/>
    <col min="523" max="768" width="8.85546875" style="15"/>
    <col min="769" max="769" width="10.140625" style="15" bestFit="1" customWidth="1"/>
    <col min="770" max="770" width="18.28515625" style="15" customWidth="1"/>
    <col min="771" max="771" width="8.85546875" style="15"/>
    <col min="772" max="772" width="16.42578125" style="15" bestFit="1" customWidth="1"/>
    <col min="773" max="773" width="12.140625" style="15" bestFit="1" customWidth="1"/>
    <col min="774" max="777" width="8.85546875" style="15"/>
    <col min="778" max="778" width="20.85546875" style="15" bestFit="1" customWidth="1"/>
    <col min="779" max="1024" width="8.85546875" style="15"/>
    <col min="1025" max="1025" width="10.140625" style="15" bestFit="1" customWidth="1"/>
    <col min="1026" max="1026" width="18.28515625" style="15" customWidth="1"/>
    <col min="1027" max="1027" width="8.85546875" style="15"/>
    <col min="1028" max="1028" width="16.42578125" style="15" bestFit="1" customWidth="1"/>
    <col min="1029" max="1029" width="12.140625" style="15" bestFit="1" customWidth="1"/>
    <col min="1030" max="1033" width="8.85546875" style="15"/>
    <col min="1034" max="1034" width="20.85546875" style="15" bestFit="1" customWidth="1"/>
    <col min="1035" max="1280" width="8.85546875" style="15"/>
    <col min="1281" max="1281" width="10.140625" style="15" bestFit="1" customWidth="1"/>
    <col min="1282" max="1282" width="18.28515625" style="15" customWidth="1"/>
    <col min="1283" max="1283" width="8.85546875" style="15"/>
    <col min="1284" max="1284" width="16.42578125" style="15" bestFit="1" customWidth="1"/>
    <col min="1285" max="1285" width="12.140625" style="15" bestFit="1" customWidth="1"/>
    <col min="1286" max="1289" width="8.85546875" style="15"/>
    <col min="1290" max="1290" width="20.85546875" style="15" bestFit="1" customWidth="1"/>
    <col min="1291" max="1536" width="8.85546875" style="15"/>
    <col min="1537" max="1537" width="10.140625" style="15" bestFit="1" customWidth="1"/>
    <col min="1538" max="1538" width="18.28515625" style="15" customWidth="1"/>
    <col min="1539" max="1539" width="8.85546875" style="15"/>
    <col min="1540" max="1540" width="16.42578125" style="15" bestFit="1" customWidth="1"/>
    <col min="1541" max="1541" width="12.140625" style="15" bestFit="1" customWidth="1"/>
    <col min="1542" max="1545" width="8.85546875" style="15"/>
    <col min="1546" max="1546" width="20.85546875" style="15" bestFit="1" customWidth="1"/>
    <col min="1547" max="1792" width="8.85546875" style="15"/>
    <col min="1793" max="1793" width="10.140625" style="15" bestFit="1" customWidth="1"/>
    <col min="1794" max="1794" width="18.28515625" style="15" customWidth="1"/>
    <col min="1795" max="1795" width="8.85546875" style="15"/>
    <col min="1796" max="1796" width="16.42578125" style="15" bestFit="1" customWidth="1"/>
    <col min="1797" max="1797" width="12.140625" style="15" bestFit="1" customWidth="1"/>
    <col min="1798" max="1801" width="8.85546875" style="15"/>
    <col min="1802" max="1802" width="20.85546875" style="15" bestFit="1" customWidth="1"/>
    <col min="1803" max="2048" width="8.85546875" style="15"/>
    <col min="2049" max="2049" width="10.140625" style="15" bestFit="1" customWidth="1"/>
    <col min="2050" max="2050" width="18.28515625" style="15" customWidth="1"/>
    <col min="2051" max="2051" width="8.85546875" style="15"/>
    <col min="2052" max="2052" width="16.42578125" style="15" bestFit="1" customWidth="1"/>
    <col min="2053" max="2053" width="12.140625" style="15" bestFit="1" customWidth="1"/>
    <col min="2054" max="2057" width="8.85546875" style="15"/>
    <col min="2058" max="2058" width="20.85546875" style="15" bestFit="1" customWidth="1"/>
    <col min="2059" max="2304" width="8.85546875" style="15"/>
    <col min="2305" max="2305" width="10.140625" style="15" bestFit="1" customWidth="1"/>
    <col min="2306" max="2306" width="18.28515625" style="15" customWidth="1"/>
    <col min="2307" max="2307" width="8.85546875" style="15"/>
    <col min="2308" max="2308" width="16.42578125" style="15" bestFit="1" customWidth="1"/>
    <col min="2309" max="2309" width="12.140625" style="15" bestFit="1" customWidth="1"/>
    <col min="2310" max="2313" width="8.85546875" style="15"/>
    <col min="2314" max="2314" width="20.85546875" style="15" bestFit="1" customWidth="1"/>
    <col min="2315" max="2560" width="8.85546875" style="15"/>
    <col min="2561" max="2561" width="10.140625" style="15" bestFit="1" customWidth="1"/>
    <col min="2562" max="2562" width="18.28515625" style="15" customWidth="1"/>
    <col min="2563" max="2563" width="8.85546875" style="15"/>
    <col min="2564" max="2564" width="16.42578125" style="15" bestFit="1" customWidth="1"/>
    <col min="2565" max="2565" width="12.140625" style="15" bestFit="1" customWidth="1"/>
    <col min="2566" max="2569" width="8.85546875" style="15"/>
    <col min="2570" max="2570" width="20.85546875" style="15" bestFit="1" customWidth="1"/>
    <col min="2571" max="2816" width="8.85546875" style="15"/>
    <col min="2817" max="2817" width="10.140625" style="15" bestFit="1" customWidth="1"/>
    <col min="2818" max="2818" width="18.28515625" style="15" customWidth="1"/>
    <col min="2819" max="2819" width="8.85546875" style="15"/>
    <col min="2820" max="2820" width="16.42578125" style="15" bestFit="1" customWidth="1"/>
    <col min="2821" max="2821" width="12.140625" style="15" bestFit="1" customWidth="1"/>
    <col min="2822" max="2825" width="8.85546875" style="15"/>
    <col min="2826" max="2826" width="20.85546875" style="15" bestFit="1" customWidth="1"/>
    <col min="2827" max="3072" width="8.85546875" style="15"/>
    <col min="3073" max="3073" width="10.140625" style="15" bestFit="1" customWidth="1"/>
    <col min="3074" max="3074" width="18.28515625" style="15" customWidth="1"/>
    <col min="3075" max="3075" width="8.85546875" style="15"/>
    <col min="3076" max="3076" width="16.42578125" style="15" bestFit="1" customWidth="1"/>
    <col min="3077" max="3077" width="12.140625" style="15" bestFit="1" customWidth="1"/>
    <col min="3078" max="3081" width="8.85546875" style="15"/>
    <col min="3082" max="3082" width="20.85546875" style="15" bestFit="1" customWidth="1"/>
    <col min="3083" max="3328" width="8.85546875" style="15"/>
    <col min="3329" max="3329" width="10.140625" style="15" bestFit="1" customWidth="1"/>
    <col min="3330" max="3330" width="18.28515625" style="15" customWidth="1"/>
    <col min="3331" max="3331" width="8.85546875" style="15"/>
    <col min="3332" max="3332" width="16.42578125" style="15" bestFit="1" customWidth="1"/>
    <col min="3333" max="3333" width="12.140625" style="15" bestFit="1" customWidth="1"/>
    <col min="3334" max="3337" width="8.85546875" style="15"/>
    <col min="3338" max="3338" width="20.85546875" style="15" bestFit="1" customWidth="1"/>
    <col min="3339" max="3584" width="8.85546875" style="15"/>
    <col min="3585" max="3585" width="10.140625" style="15" bestFit="1" customWidth="1"/>
    <col min="3586" max="3586" width="18.28515625" style="15" customWidth="1"/>
    <col min="3587" max="3587" width="8.85546875" style="15"/>
    <col min="3588" max="3588" width="16.42578125" style="15" bestFit="1" customWidth="1"/>
    <col min="3589" max="3589" width="12.140625" style="15" bestFit="1" customWidth="1"/>
    <col min="3590" max="3593" width="8.85546875" style="15"/>
    <col min="3594" max="3594" width="20.85546875" style="15" bestFit="1" customWidth="1"/>
    <col min="3595" max="3840" width="8.85546875" style="15"/>
    <col min="3841" max="3841" width="10.140625" style="15" bestFit="1" customWidth="1"/>
    <col min="3842" max="3842" width="18.28515625" style="15" customWidth="1"/>
    <col min="3843" max="3843" width="8.85546875" style="15"/>
    <col min="3844" max="3844" width="16.42578125" style="15" bestFit="1" customWidth="1"/>
    <col min="3845" max="3845" width="12.140625" style="15" bestFit="1" customWidth="1"/>
    <col min="3846" max="3849" width="8.85546875" style="15"/>
    <col min="3850" max="3850" width="20.85546875" style="15" bestFit="1" customWidth="1"/>
    <col min="3851" max="4096" width="8.85546875" style="15"/>
    <col min="4097" max="4097" width="10.140625" style="15" bestFit="1" customWidth="1"/>
    <col min="4098" max="4098" width="18.28515625" style="15" customWidth="1"/>
    <col min="4099" max="4099" width="8.85546875" style="15"/>
    <col min="4100" max="4100" width="16.42578125" style="15" bestFit="1" customWidth="1"/>
    <col min="4101" max="4101" width="12.140625" style="15" bestFit="1" customWidth="1"/>
    <col min="4102" max="4105" width="8.85546875" style="15"/>
    <col min="4106" max="4106" width="20.85546875" style="15" bestFit="1" customWidth="1"/>
    <col min="4107" max="4352" width="8.85546875" style="15"/>
    <col min="4353" max="4353" width="10.140625" style="15" bestFit="1" customWidth="1"/>
    <col min="4354" max="4354" width="18.28515625" style="15" customWidth="1"/>
    <col min="4355" max="4355" width="8.85546875" style="15"/>
    <col min="4356" max="4356" width="16.42578125" style="15" bestFit="1" customWidth="1"/>
    <col min="4357" max="4357" width="12.140625" style="15" bestFit="1" customWidth="1"/>
    <col min="4358" max="4361" width="8.85546875" style="15"/>
    <col min="4362" max="4362" width="20.85546875" style="15" bestFit="1" customWidth="1"/>
    <col min="4363" max="4608" width="8.85546875" style="15"/>
    <col min="4609" max="4609" width="10.140625" style="15" bestFit="1" customWidth="1"/>
    <col min="4610" max="4610" width="18.28515625" style="15" customWidth="1"/>
    <col min="4611" max="4611" width="8.85546875" style="15"/>
    <col min="4612" max="4612" width="16.42578125" style="15" bestFit="1" customWidth="1"/>
    <col min="4613" max="4613" width="12.140625" style="15" bestFit="1" customWidth="1"/>
    <col min="4614" max="4617" width="8.85546875" style="15"/>
    <col min="4618" max="4618" width="20.85546875" style="15" bestFit="1" customWidth="1"/>
    <col min="4619" max="4864" width="8.85546875" style="15"/>
    <col min="4865" max="4865" width="10.140625" style="15" bestFit="1" customWidth="1"/>
    <col min="4866" max="4866" width="18.28515625" style="15" customWidth="1"/>
    <col min="4867" max="4867" width="8.85546875" style="15"/>
    <col min="4868" max="4868" width="16.42578125" style="15" bestFit="1" customWidth="1"/>
    <col min="4869" max="4869" width="12.140625" style="15" bestFit="1" customWidth="1"/>
    <col min="4870" max="4873" width="8.85546875" style="15"/>
    <col min="4874" max="4874" width="20.85546875" style="15" bestFit="1" customWidth="1"/>
    <col min="4875" max="5120" width="8.85546875" style="15"/>
    <col min="5121" max="5121" width="10.140625" style="15" bestFit="1" customWidth="1"/>
    <col min="5122" max="5122" width="18.28515625" style="15" customWidth="1"/>
    <col min="5123" max="5123" width="8.85546875" style="15"/>
    <col min="5124" max="5124" width="16.42578125" style="15" bestFit="1" customWidth="1"/>
    <col min="5125" max="5125" width="12.140625" style="15" bestFit="1" customWidth="1"/>
    <col min="5126" max="5129" width="8.85546875" style="15"/>
    <col min="5130" max="5130" width="20.85546875" style="15" bestFit="1" customWidth="1"/>
    <col min="5131" max="5376" width="8.85546875" style="15"/>
    <col min="5377" max="5377" width="10.140625" style="15" bestFit="1" customWidth="1"/>
    <col min="5378" max="5378" width="18.28515625" style="15" customWidth="1"/>
    <col min="5379" max="5379" width="8.85546875" style="15"/>
    <col min="5380" max="5380" width="16.42578125" style="15" bestFit="1" customWidth="1"/>
    <col min="5381" max="5381" width="12.140625" style="15" bestFit="1" customWidth="1"/>
    <col min="5382" max="5385" width="8.85546875" style="15"/>
    <col min="5386" max="5386" width="20.85546875" style="15" bestFit="1" customWidth="1"/>
    <col min="5387" max="5632" width="8.85546875" style="15"/>
    <col min="5633" max="5633" width="10.140625" style="15" bestFit="1" customWidth="1"/>
    <col min="5634" max="5634" width="18.28515625" style="15" customWidth="1"/>
    <col min="5635" max="5635" width="8.85546875" style="15"/>
    <col min="5636" max="5636" width="16.42578125" style="15" bestFit="1" customWidth="1"/>
    <col min="5637" max="5637" width="12.140625" style="15" bestFit="1" customWidth="1"/>
    <col min="5638" max="5641" width="8.85546875" style="15"/>
    <col min="5642" max="5642" width="20.85546875" style="15" bestFit="1" customWidth="1"/>
    <col min="5643" max="5888" width="8.85546875" style="15"/>
    <col min="5889" max="5889" width="10.140625" style="15" bestFit="1" customWidth="1"/>
    <col min="5890" max="5890" width="18.28515625" style="15" customWidth="1"/>
    <col min="5891" max="5891" width="8.85546875" style="15"/>
    <col min="5892" max="5892" width="16.42578125" style="15" bestFit="1" customWidth="1"/>
    <col min="5893" max="5893" width="12.140625" style="15" bestFit="1" customWidth="1"/>
    <col min="5894" max="5897" width="8.85546875" style="15"/>
    <col min="5898" max="5898" width="20.85546875" style="15" bestFit="1" customWidth="1"/>
    <col min="5899" max="6144" width="8.85546875" style="15"/>
    <col min="6145" max="6145" width="10.140625" style="15" bestFit="1" customWidth="1"/>
    <col min="6146" max="6146" width="18.28515625" style="15" customWidth="1"/>
    <col min="6147" max="6147" width="8.85546875" style="15"/>
    <col min="6148" max="6148" width="16.42578125" style="15" bestFit="1" customWidth="1"/>
    <col min="6149" max="6149" width="12.140625" style="15" bestFit="1" customWidth="1"/>
    <col min="6150" max="6153" width="8.85546875" style="15"/>
    <col min="6154" max="6154" width="20.85546875" style="15" bestFit="1" customWidth="1"/>
    <col min="6155" max="6400" width="8.85546875" style="15"/>
    <col min="6401" max="6401" width="10.140625" style="15" bestFit="1" customWidth="1"/>
    <col min="6402" max="6402" width="18.28515625" style="15" customWidth="1"/>
    <col min="6403" max="6403" width="8.85546875" style="15"/>
    <col min="6404" max="6404" width="16.42578125" style="15" bestFit="1" customWidth="1"/>
    <col min="6405" max="6405" width="12.140625" style="15" bestFit="1" customWidth="1"/>
    <col min="6406" max="6409" width="8.85546875" style="15"/>
    <col min="6410" max="6410" width="20.85546875" style="15" bestFit="1" customWidth="1"/>
    <col min="6411" max="6656" width="8.85546875" style="15"/>
    <col min="6657" max="6657" width="10.140625" style="15" bestFit="1" customWidth="1"/>
    <col min="6658" max="6658" width="18.28515625" style="15" customWidth="1"/>
    <col min="6659" max="6659" width="8.85546875" style="15"/>
    <col min="6660" max="6660" width="16.42578125" style="15" bestFit="1" customWidth="1"/>
    <col min="6661" max="6661" width="12.140625" style="15" bestFit="1" customWidth="1"/>
    <col min="6662" max="6665" width="8.85546875" style="15"/>
    <col min="6666" max="6666" width="20.85546875" style="15" bestFit="1" customWidth="1"/>
    <col min="6667" max="6912" width="8.85546875" style="15"/>
    <col min="6913" max="6913" width="10.140625" style="15" bestFit="1" customWidth="1"/>
    <col min="6914" max="6914" width="18.28515625" style="15" customWidth="1"/>
    <col min="6915" max="6915" width="8.85546875" style="15"/>
    <col min="6916" max="6916" width="16.42578125" style="15" bestFit="1" customWidth="1"/>
    <col min="6917" max="6917" width="12.140625" style="15" bestFit="1" customWidth="1"/>
    <col min="6918" max="6921" width="8.85546875" style="15"/>
    <col min="6922" max="6922" width="20.85546875" style="15" bestFit="1" customWidth="1"/>
    <col min="6923" max="7168" width="8.85546875" style="15"/>
    <col min="7169" max="7169" width="10.140625" style="15" bestFit="1" customWidth="1"/>
    <col min="7170" max="7170" width="18.28515625" style="15" customWidth="1"/>
    <col min="7171" max="7171" width="8.85546875" style="15"/>
    <col min="7172" max="7172" width="16.42578125" style="15" bestFit="1" customWidth="1"/>
    <col min="7173" max="7173" width="12.140625" style="15" bestFit="1" customWidth="1"/>
    <col min="7174" max="7177" width="8.85546875" style="15"/>
    <col min="7178" max="7178" width="20.85546875" style="15" bestFit="1" customWidth="1"/>
    <col min="7179" max="7424" width="8.85546875" style="15"/>
    <col min="7425" max="7425" width="10.140625" style="15" bestFit="1" customWidth="1"/>
    <col min="7426" max="7426" width="18.28515625" style="15" customWidth="1"/>
    <col min="7427" max="7427" width="8.85546875" style="15"/>
    <col min="7428" max="7428" width="16.42578125" style="15" bestFit="1" customWidth="1"/>
    <col min="7429" max="7429" width="12.140625" style="15" bestFit="1" customWidth="1"/>
    <col min="7430" max="7433" width="8.85546875" style="15"/>
    <col min="7434" max="7434" width="20.85546875" style="15" bestFit="1" customWidth="1"/>
    <col min="7435" max="7680" width="8.85546875" style="15"/>
    <col min="7681" max="7681" width="10.140625" style="15" bestFit="1" customWidth="1"/>
    <col min="7682" max="7682" width="18.28515625" style="15" customWidth="1"/>
    <col min="7683" max="7683" width="8.85546875" style="15"/>
    <col min="7684" max="7684" width="16.42578125" style="15" bestFit="1" customWidth="1"/>
    <col min="7685" max="7685" width="12.140625" style="15" bestFit="1" customWidth="1"/>
    <col min="7686" max="7689" width="8.85546875" style="15"/>
    <col min="7690" max="7690" width="20.85546875" style="15" bestFit="1" customWidth="1"/>
    <col min="7691" max="7936" width="8.85546875" style="15"/>
    <col min="7937" max="7937" width="10.140625" style="15" bestFit="1" customWidth="1"/>
    <col min="7938" max="7938" width="18.28515625" style="15" customWidth="1"/>
    <col min="7939" max="7939" width="8.85546875" style="15"/>
    <col min="7940" max="7940" width="16.42578125" style="15" bestFit="1" customWidth="1"/>
    <col min="7941" max="7941" width="12.140625" style="15" bestFit="1" customWidth="1"/>
    <col min="7942" max="7945" width="8.85546875" style="15"/>
    <col min="7946" max="7946" width="20.85546875" style="15" bestFit="1" customWidth="1"/>
    <col min="7947" max="8192" width="8.85546875" style="15"/>
    <col min="8193" max="8193" width="10.140625" style="15" bestFit="1" customWidth="1"/>
    <col min="8194" max="8194" width="18.28515625" style="15" customWidth="1"/>
    <col min="8195" max="8195" width="8.85546875" style="15"/>
    <col min="8196" max="8196" width="16.42578125" style="15" bestFit="1" customWidth="1"/>
    <col min="8197" max="8197" width="12.140625" style="15" bestFit="1" customWidth="1"/>
    <col min="8198" max="8201" width="8.85546875" style="15"/>
    <col min="8202" max="8202" width="20.85546875" style="15" bestFit="1" customWidth="1"/>
    <col min="8203" max="8448" width="8.85546875" style="15"/>
    <col min="8449" max="8449" width="10.140625" style="15" bestFit="1" customWidth="1"/>
    <col min="8450" max="8450" width="18.28515625" style="15" customWidth="1"/>
    <col min="8451" max="8451" width="8.85546875" style="15"/>
    <col min="8452" max="8452" width="16.42578125" style="15" bestFit="1" customWidth="1"/>
    <col min="8453" max="8453" width="12.140625" style="15" bestFit="1" customWidth="1"/>
    <col min="8454" max="8457" width="8.85546875" style="15"/>
    <col min="8458" max="8458" width="20.85546875" style="15" bestFit="1" customWidth="1"/>
    <col min="8459" max="8704" width="8.85546875" style="15"/>
    <col min="8705" max="8705" width="10.140625" style="15" bestFit="1" customWidth="1"/>
    <col min="8706" max="8706" width="18.28515625" style="15" customWidth="1"/>
    <col min="8707" max="8707" width="8.85546875" style="15"/>
    <col min="8708" max="8708" width="16.42578125" style="15" bestFit="1" customWidth="1"/>
    <col min="8709" max="8709" width="12.140625" style="15" bestFit="1" customWidth="1"/>
    <col min="8710" max="8713" width="8.85546875" style="15"/>
    <col min="8714" max="8714" width="20.85546875" style="15" bestFit="1" customWidth="1"/>
    <col min="8715" max="8960" width="8.85546875" style="15"/>
    <col min="8961" max="8961" width="10.140625" style="15" bestFit="1" customWidth="1"/>
    <col min="8962" max="8962" width="18.28515625" style="15" customWidth="1"/>
    <col min="8963" max="8963" width="8.85546875" style="15"/>
    <col min="8964" max="8964" width="16.42578125" style="15" bestFit="1" customWidth="1"/>
    <col min="8965" max="8965" width="12.140625" style="15" bestFit="1" customWidth="1"/>
    <col min="8966" max="8969" width="8.85546875" style="15"/>
    <col min="8970" max="8970" width="20.85546875" style="15" bestFit="1" customWidth="1"/>
    <col min="8971" max="9216" width="8.85546875" style="15"/>
    <col min="9217" max="9217" width="10.140625" style="15" bestFit="1" customWidth="1"/>
    <col min="9218" max="9218" width="18.28515625" style="15" customWidth="1"/>
    <col min="9219" max="9219" width="8.85546875" style="15"/>
    <col min="9220" max="9220" width="16.42578125" style="15" bestFit="1" customWidth="1"/>
    <col min="9221" max="9221" width="12.140625" style="15" bestFit="1" customWidth="1"/>
    <col min="9222" max="9225" width="8.85546875" style="15"/>
    <col min="9226" max="9226" width="20.85546875" style="15" bestFit="1" customWidth="1"/>
    <col min="9227" max="9472" width="8.85546875" style="15"/>
    <col min="9473" max="9473" width="10.140625" style="15" bestFit="1" customWidth="1"/>
    <col min="9474" max="9474" width="18.28515625" style="15" customWidth="1"/>
    <col min="9475" max="9475" width="8.85546875" style="15"/>
    <col min="9476" max="9476" width="16.42578125" style="15" bestFit="1" customWidth="1"/>
    <col min="9477" max="9477" width="12.140625" style="15" bestFit="1" customWidth="1"/>
    <col min="9478" max="9481" width="8.85546875" style="15"/>
    <col min="9482" max="9482" width="20.85546875" style="15" bestFit="1" customWidth="1"/>
    <col min="9483" max="9728" width="8.85546875" style="15"/>
    <col min="9729" max="9729" width="10.140625" style="15" bestFit="1" customWidth="1"/>
    <col min="9730" max="9730" width="18.28515625" style="15" customWidth="1"/>
    <col min="9731" max="9731" width="8.85546875" style="15"/>
    <col min="9732" max="9732" width="16.42578125" style="15" bestFit="1" customWidth="1"/>
    <col min="9733" max="9733" width="12.140625" style="15" bestFit="1" customWidth="1"/>
    <col min="9734" max="9737" width="8.85546875" style="15"/>
    <col min="9738" max="9738" width="20.85546875" style="15" bestFit="1" customWidth="1"/>
    <col min="9739" max="9984" width="8.85546875" style="15"/>
    <col min="9985" max="9985" width="10.140625" style="15" bestFit="1" customWidth="1"/>
    <col min="9986" max="9986" width="18.28515625" style="15" customWidth="1"/>
    <col min="9987" max="9987" width="8.85546875" style="15"/>
    <col min="9988" max="9988" width="16.42578125" style="15" bestFit="1" customWidth="1"/>
    <col min="9989" max="9989" width="12.140625" style="15" bestFit="1" customWidth="1"/>
    <col min="9990" max="9993" width="8.85546875" style="15"/>
    <col min="9994" max="9994" width="20.85546875" style="15" bestFit="1" customWidth="1"/>
    <col min="9995" max="10240" width="8.85546875" style="15"/>
    <col min="10241" max="10241" width="10.140625" style="15" bestFit="1" customWidth="1"/>
    <col min="10242" max="10242" width="18.28515625" style="15" customWidth="1"/>
    <col min="10243" max="10243" width="8.85546875" style="15"/>
    <col min="10244" max="10244" width="16.42578125" style="15" bestFit="1" customWidth="1"/>
    <col min="10245" max="10245" width="12.140625" style="15" bestFit="1" customWidth="1"/>
    <col min="10246" max="10249" width="8.85546875" style="15"/>
    <col min="10250" max="10250" width="20.85546875" style="15" bestFit="1" customWidth="1"/>
    <col min="10251" max="10496" width="8.85546875" style="15"/>
    <col min="10497" max="10497" width="10.140625" style="15" bestFit="1" customWidth="1"/>
    <col min="10498" max="10498" width="18.28515625" style="15" customWidth="1"/>
    <col min="10499" max="10499" width="8.85546875" style="15"/>
    <col min="10500" max="10500" width="16.42578125" style="15" bestFit="1" customWidth="1"/>
    <col min="10501" max="10501" width="12.140625" style="15" bestFit="1" customWidth="1"/>
    <col min="10502" max="10505" width="8.85546875" style="15"/>
    <col min="10506" max="10506" width="20.85546875" style="15" bestFit="1" customWidth="1"/>
    <col min="10507" max="10752" width="8.85546875" style="15"/>
    <col min="10753" max="10753" width="10.140625" style="15" bestFit="1" customWidth="1"/>
    <col min="10754" max="10754" width="18.28515625" style="15" customWidth="1"/>
    <col min="10755" max="10755" width="8.85546875" style="15"/>
    <col min="10756" max="10756" width="16.42578125" style="15" bestFit="1" customWidth="1"/>
    <col min="10757" max="10757" width="12.140625" style="15" bestFit="1" customWidth="1"/>
    <col min="10758" max="10761" width="8.85546875" style="15"/>
    <col min="10762" max="10762" width="20.85546875" style="15" bestFit="1" customWidth="1"/>
    <col min="10763" max="11008" width="8.85546875" style="15"/>
    <col min="11009" max="11009" width="10.140625" style="15" bestFit="1" customWidth="1"/>
    <col min="11010" max="11010" width="18.28515625" style="15" customWidth="1"/>
    <col min="11011" max="11011" width="8.85546875" style="15"/>
    <col min="11012" max="11012" width="16.42578125" style="15" bestFit="1" customWidth="1"/>
    <col min="11013" max="11013" width="12.140625" style="15" bestFit="1" customWidth="1"/>
    <col min="11014" max="11017" width="8.85546875" style="15"/>
    <col min="11018" max="11018" width="20.85546875" style="15" bestFit="1" customWidth="1"/>
    <col min="11019" max="11264" width="8.85546875" style="15"/>
    <col min="11265" max="11265" width="10.140625" style="15" bestFit="1" customWidth="1"/>
    <col min="11266" max="11266" width="18.28515625" style="15" customWidth="1"/>
    <col min="11267" max="11267" width="8.85546875" style="15"/>
    <col min="11268" max="11268" width="16.42578125" style="15" bestFit="1" customWidth="1"/>
    <col min="11269" max="11269" width="12.140625" style="15" bestFit="1" customWidth="1"/>
    <col min="11270" max="11273" width="8.85546875" style="15"/>
    <col min="11274" max="11274" width="20.85546875" style="15" bestFit="1" customWidth="1"/>
    <col min="11275" max="11520" width="8.85546875" style="15"/>
    <col min="11521" max="11521" width="10.140625" style="15" bestFit="1" customWidth="1"/>
    <col min="11522" max="11522" width="18.28515625" style="15" customWidth="1"/>
    <col min="11523" max="11523" width="8.85546875" style="15"/>
    <col min="11524" max="11524" width="16.42578125" style="15" bestFit="1" customWidth="1"/>
    <col min="11525" max="11525" width="12.140625" style="15" bestFit="1" customWidth="1"/>
    <col min="11526" max="11529" width="8.85546875" style="15"/>
    <col min="11530" max="11530" width="20.85546875" style="15" bestFit="1" customWidth="1"/>
    <col min="11531" max="11776" width="8.85546875" style="15"/>
    <col min="11777" max="11777" width="10.140625" style="15" bestFit="1" customWidth="1"/>
    <col min="11778" max="11778" width="18.28515625" style="15" customWidth="1"/>
    <col min="11779" max="11779" width="8.85546875" style="15"/>
    <col min="11780" max="11780" width="16.42578125" style="15" bestFit="1" customWidth="1"/>
    <col min="11781" max="11781" width="12.140625" style="15" bestFit="1" customWidth="1"/>
    <col min="11782" max="11785" width="8.85546875" style="15"/>
    <col min="11786" max="11786" width="20.85546875" style="15" bestFit="1" customWidth="1"/>
    <col min="11787" max="12032" width="8.85546875" style="15"/>
    <col min="12033" max="12033" width="10.140625" style="15" bestFit="1" customWidth="1"/>
    <col min="12034" max="12034" width="18.28515625" style="15" customWidth="1"/>
    <col min="12035" max="12035" width="8.85546875" style="15"/>
    <col min="12036" max="12036" width="16.42578125" style="15" bestFit="1" customWidth="1"/>
    <col min="12037" max="12037" width="12.140625" style="15" bestFit="1" customWidth="1"/>
    <col min="12038" max="12041" width="8.85546875" style="15"/>
    <col min="12042" max="12042" width="20.85546875" style="15" bestFit="1" customWidth="1"/>
    <col min="12043" max="12288" width="8.85546875" style="15"/>
    <col min="12289" max="12289" width="10.140625" style="15" bestFit="1" customWidth="1"/>
    <col min="12290" max="12290" width="18.28515625" style="15" customWidth="1"/>
    <col min="12291" max="12291" width="8.85546875" style="15"/>
    <col min="12292" max="12292" width="16.42578125" style="15" bestFit="1" customWidth="1"/>
    <col min="12293" max="12293" width="12.140625" style="15" bestFit="1" customWidth="1"/>
    <col min="12294" max="12297" width="8.85546875" style="15"/>
    <col min="12298" max="12298" width="20.85546875" style="15" bestFit="1" customWidth="1"/>
    <col min="12299" max="12544" width="8.85546875" style="15"/>
    <col min="12545" max="12545" width="10.140625" style="15" bestFit="1" customWidth="1"/>
    <col min="12546" max="12546" width="18.28515625" style="15" customWidth="1"/>
    <col min="12547" max="12547" width="8.85546875" style="15"/>
    <col min="12548" max="12548" width="16.42578125" style="15" bestFit="1" customWidth="1"/>
    <col min="12549" max="12549" width="12.140625" style="15" bestFit="1" customWidth="1"/>
    <col min="12550" max="12553" width="8.85546875" style="15"/>
    <col min="12554" max="12554" width="20.85546875" style="15" bestFit="1" customWidth="1"/>
    <col min="12555" max="12800" width="8.85546875" style="15"/>
    <col min="12801" max="12801" width="10.140625" style="15" bestFit="1" customWidth="1"/>
    <col min="12802" max="12802" width="18.28515625" style="15" customWidth="1"/>
    <col min="12803" max="12803" width="8.85546875" style="15"/>
    <col min="12804" max="12804" width="16.42578125" style="15" bestFit="1" customWidth="1"/>
    <col min="12805" max="12805" width="12.140625" style="15" bestFit="1" customWidth="1"/>
    <col min="12806" max="12809" width="8.85546875" style="15"/>
    <col min="12810" max="12810" width="20.85546875" style="15" bestFit="1" customWidth="1"/>
    <col min="12811" max="13056" width="8.85546875" style="15"/>
    <col min="13057" max="13057" width="10.140625" style="15" bestFit="1" customWidth="1"/>
    <col min="13058" max="13058" width="18.28515625" style="15" customWidth="1"/>
    <col min="13059" max="13059" width="8.85546875" style="15"/>
    <col min="13060" max="13060" width="16.42578125" style="15" bestFit="1" customWidth="1"/>
    <col min="13061" max="13061" width="12.140625" style="15" bestFit="1" customWidth="1"/>
    <col min="13062" max="13065" width="8.85546875" style="15"/>
    <col min="13066" max="13066" width="20.85546875" style="15" bestFit="1" customWidth="1"/>
    <col min="13067" max="13312" width="8.85546875" style="15"/>
    <col min="13313" max="13313" width="10.140625" style="15" bestFit="1" customWidth="1"/>
    <col min="13314" max="13314" width="18.28515625" style="15" customWidth="1"/>
    <col min="13315" max="13315" width="8.85546875" style="15"/>
    <col min="13316" max="13316" width="16.42578125" style="15" bestFit="1" customWidth="1"/>
    <col min="13317" max="13317" width="12.140625" style="15" bestFit="1" customWidth="1"/>
    <col min="13318" max="13321" width="8.85546875" style="15"/>
    <col min="13322" max="13322" width="20.85546875" style="15" bestFit="1" customWidth="1"/>
    <col min="13323" max="13568" width="8.85546875" style="15"/>
    <col min="13569" max="13569" width="10.140625" style="15" bestFit="1" customWidth="1"/>
    <col min="13570" max="13570" width="18.28515625" style="15" customWidth="1"/>
    <col min="13571" max="13571" width="8.85546875" style="15"/>
    <col min="13572" max="13572" width="16.42578125" style="15" bestFit="1" customWidth="1"/>
    <col min="13573" max="13573" width="12.140625" style="15" bestFit="1" customWidth="1"/>
    <col min="13574" max="13577" width="8.85546875" style="15"/>
    <col min="13578" max="13578" width="20.85546875" style="15" bestFit="1" customWidth="1"/>
    <col min="13579" max="13824" width="8.85546875" style="15"/>
    <col min="13825" max="13825" width="10.140625" style="15" bestFit="1" customWidth="1"/>
    <col min="13826" max="13826" width="18.28515625" style="15" customWidth="1"/>
    <col min="13827" max="13827" width="8.85546875" style="15"/>
    <col min="13828" max="13828" width="16.42578125" style="15" bestFit="1" customWidth="1"/>
    <col min="13829" max="13829" width="12.140625" style="15" bestFit="1" customWidth="1"/>
    <col min="13830" max="13833" width="8.85546875" style="15"/>
    <col min="13834" max="13834" width="20.85546875" style="15" bestFit="1" customWidth="1"/>
    <col min="13835" max="14080" width="8.85546875" style="15"/>
    <col min="14081" max="14081" width="10.140625" style="15" bestFit="1" customWidth="1"/>
    <col min="14082" max="14082" width="18.28515625" style="15" customWidth="1"/>
    <col min="14083" max="14083" width="8.85546875" style="15"/>
    <col min="14084" max="14084" width="16.42578125" style="15" bestFit="1" customWidth="1"/>
    <col min="14085" max="14085" width="12.140625" style="15" bestFit="1" customWidth="1"/>
    <col min="14086" max="14089" width="8.85546875" style="15"/>
    <col min="14090" max="14090" width="20.85546875" style="15" bestFit="1" customWidth="1"/>
    <col min="14091" max="14336" width="8.85546875" style="15"/>
    <col min="14337" max="14337" width="10.140625" style="15" bestFit="1" customWidth="1"/>
    <col min="14338" max="14338" width="18.28515625" style="15" customWidth="1"/>
    <col min="14339" max="14339" width="8.85546875" style="15"/>
    <col min="14340" max="14340" width="16.42578125" style="15" bestFit="1" customWidth="1"/>
    <col min="14341" max="14341" width="12.140625" style="15" bestFit="1" customWidth="1"/>
    <col min="14342" max="14345" width="8.85546875" style="15"/>
    <col min="14346" max="14346" width="20.85546875" style="15" bestFit="1" customWidth="1"/>
    <col min="14347" max="14592" width="8.85546875" style="15"/>
    <col min="14593" max="14593" width="10.140625" style="15" bestFit="1" customWidth="1"/>
    <col min="14594" max="14594" width="18.28515625" style="15" customWidth="1"/>
    <col min="14595" max="14595" width="8.85546875" style="15"/>
    <col min="14596" max="14596" width="16.42578125" style="15" bestFit="1" customWidth="1"/>
    <col min="14597" max="14597" width="12.140625" style="15" bestFit="1" customWidth="1"/>
    <col min="14598" max="14601" width="8.85546875" style="15"/>
    <col min="14602" max="14602" width="20.85546875" style="15" bestFit="1" customWidth="1"/>
    <col min="14603" max="14848" width="8.85546875" style="15"/>
    <col min="14849" max="14849" width="10.140625" style="15" bestFit="1" customWidth="1"/>
    <col min="14850" max="14850" width="18.28515625" style="15" customWidth="1"/>
    <col min="14851" max="14851" width="8.85546875" style="15"/>
    <col min="14852" max="14852" width="16.42578125" style="15" bestFit="1" customWidth="1"/>
    <col min="14853" max="14853" width="12.140625" style="15" bestFit="1" customWidth="1"/>
    <col min="14854" max="14857" width="8.85546875" style="15"/>
    <col min="14858" max="14858" width="20.85546875" style="15" bestFit="1" customWidth="1"/>
    <col min="14859" max="15104" width="8.85546875" style="15"/>
    <col min="15105" max="15105" width="10.140625" style="15" bestFit="1" customWidth="1"/>
    <col min="15106" max="15106" width="18.28515625" style="15" customWidth="1"/>
    <col min="15107" max="15107" width="8.85546875" style="15"/>
    <col min="15108" max="15108" width="16.42578125" style="15" bestFit="1" customWidth="1"/>
    <col min="15109" max="15109" width="12.140625" style="15" bestFit="1" customWidth="1"/>
    <col min="15110" max="15113" width="8.85546875" style="15"/>
    <col min="15114" max="15114" width="20.85546875" style="15" bestFit="1" customWidth="1"/>
    <col min="15115" max="15360" width="8.85546875" style="15"/>
    <col min="15361" max="15361" width="10.140625" style="15" bestFit="1" customWidth="1"/>
    <col min="15362" max="15362" width="18.28515625" style="15" customWidth="1"/>
    <col min="15363" max="15363" width="8.85546875" style="15"/>
    <col min="15364" max="15364" width="16.42578125" style="15" bestFit="1" customWidth="1"/>
    <col min="15365" max="15365" width="12.140625" style="15" bestFit="1" customWidth="1"/>
    <col min="15366" max="15369" width="8.85546875" style="15"/>
    <col min="15370" max="15370" width="20.85546875" style="15" bestFit="1" customWidth="1"/>
    <col min="15371" max="15616" width="8.85546875" style="15"/>
    <col min="15617" max="15617" width="10.140625" style="15" bestFit="1" customWidth="1"/>
    <col min="15618" max="15618" width="18.28515625" style="15" customWidth="1"/>
    <col min="15619" max="15619" width="8.85546875" style="15"/>
    <col min="15620" max="15620" width="16.42578125" style="15" bestFit="1" customWidth="1"/>
    <col min="15621" max="15621" width="12.140625" style="15" bestFit="1" customWidth="1"/>
    <col min="15622" max="15625" width="8.85546875" style="15"/>
    <col min="15626" max="15626" width="20.85546875" style="15" bestFit="1" customWidth="1"/>
    <col min="15627" max="15872" width="8.85546875" style="15"/>
    <col min="15873" max="15873" width="10.140625" style="15" bestFit="1" customWidth="1"/>
    <col min="15874" max="15874" width="18.28515625" style="15" customWidth="1"/>
    <col min="15875" max="15875" width="8.85546875" style="15"/>
    <col min="15876" max="15876" width="16.42578125" style="15" bestFit="1" customWidth="1"/>
    <col min="15877" max="15877" width="12.140625" style="15" bestFit="1" customWidth="1"/>
    <col min="15878" max="15881" width="8.85546875" style="15"/>
    <col min="15882" max="15882" width="20.85546875" style="15" bestFit="1" customWidth="1"/>
    <col min="15883" max="16128" width="8.85546875" style="15"/>
    <col min="16129" max="16129" width="10.140625" style="15" bestFit="1" customWidth="1"/>
    <col min="16130" max="16130" width="18.28515625" style="15" customWidth="1"/>
    <col min="16131" max="16131" width="8.85546875" style="15"/>
    <col min="16132" max="16132" width="16.42578125" style="15" bestFit="1" customWidth="1"/>
    <col min="16133" max="16133" width="12.140625" style="15" bestFit="1" customWidth="1"/>
    <col min="16134" max="16137" width="8.85546875" style="15"/>
    <col min="16138" max="16138" width="20.85546875" style="15" bestFit="1" customWidth="1"/>
    <col min="16139" max="16384" width="8.85546875" style="15"/>
  </cols>
  <sheetData>
    <row r="1" spans="1:10" customFormat="1" ht="30">
      <c r="A1" s="34" t="s">
        <v>218</v>
      </c>
      <c r="B1" s="30">
        <v>0.02</v>
      </c>
      <c r="C1" s="4" t="s">
        <v>144</v>
      </c>
    </row>
    <row r="2" spans="1:10" customFormat="1" ht="45">
      <c r="A2" s="35" t="s">
        <v>22</v>
      </c>
      <c r="B2" s="31">
        <v>0.01</v>
      </c>
      <c r="C2" s="4"/>
    </row>
    <row r="3" spans="1:10" customFormat="1" ht="45">
      <c r="A3" s="35" t="s">
        <v>219</v>
      </c>
      <c r="B3" s="31">
        <v>0.04</v>
      </c>
      <c r="C3">
        <v>2</v>
      </c>
    </row>
    <row r="4" spans="1:10" customFormat="1" ht="45">
      <c r="A4" s="35" t="s">
        <v>220</v>
      </c>
      <c r="B4" s="31">
        <v>0.05</v>
      </c>
      <c r="C4">
        <v>1</v>
      </c>
    </row>
    <row r="5" spans="1:10" customFormat="1" ht="45.75" thickBot="1">
      <c r="A5" s="36" t="s">
        <v>238</v>
      </c>
      <c r="B5" s="32">
        <v>3.4500000000000003E-2</v>
      </c>
      <c r="C5">
        <v>3</v>
      </c>
      <c r="E5">
        <v>-0.02</v>
      </c>
      <c r="F5">
        <v>0.69</v>
      </c>
    </row>
    <row r="6" spans="1:10" customFormat="1" ht="15">
      <c r="A6" s="33"/>
      <c r="B6" s="12"/>
      <c r="H6" s="180" t="s">
        <v>139</v>
      </c>
      <c r="I6" s="180"/>
      <c r="J6" s="180"/>
    </row>
    <row r="7" spans="1:10" customFormat="1" ht="15.75" thickBot="1">
      <c r="A7" s="33"/>
      <c r="B7" s="12"/>
    </row>
    <row r="8" spans="1:10" customFormat="1" ht="15.75" customHeight="1" thickBot="1">
      <c r="A8" s="181" t="s">
        <v>239</v>
      </c>
      <c r="B8" s="182"/>
      <c r="C8" s="183"/>
      <c r="D8" s="183"/>
      <c r="E8" s="109"/>
      <c r="H8" s="184" t="s">
        <v>240</v>
      </c>
      <c r="I8" s="184"/>
      <c r="J8" s="185"/>
    </row>
    <row r="9" spans="1:10" s="13" customFormat="1" ht="39" thickBot="1">
      <c r="A9" s="50" t="s">
        <v>118</v>
      </c>
      <c r="B9" s="51" t="s">
        <v>221</v>
      </c>
      <c r="C9" s="37"/>
      <c r="D9" s="178" t="s">
        <v>222</v>
      </c>
      <c r="E9" s="179"/>
      <c r="H9" s="49" t="s">
        <v>241</v>
      </c>
      <c r="I9" s="108" t="s">
        <v>221</v>
      </c>
      <c r="J9" s="108" t="s">
        <v>140</v>
      </c>
    </row>
    <row r="10" spans="1:10">
      <c r="A10" s="38">
        <v>1959</v>
      </c>
      <c r="B10" s="39">
        <v>4.6399999999999997</v>
      </c>
      <c r="C10" s="40"/>
      <c r="D10" s="16"/>
      <c r="E10" s="41"/>
      <c r="G10" s="15">
        <v>1</v>
      </c>
      <c r="H10" s="15">
        <v>2011</v>
      </c>
      <c r="I10" s="52">
        <v>1.6009116907404699</v>
      </c>
      <c r="J10" s="53">
        <f>I10/100+$B$1</f>
        <v>3.6009116907404701E-2</v>
      </c>
    </row>
    <row r="11" spans="1:10">
      <c r="A11" s="38">
        <v>1960</v>
      </c>
      <c r="B11" s="39">
        <v>3.42</v>
      </c>
      <c r="C11" s="40"/>
      <c r="D11" s="16" t="s">
        <v>223</v>
      </c>
      <c r="E11" s="41">
        <f>AVERAGE(B10:B55)</f>
        <v>5.7473913043478246</v>
      </c>
      <c r="G11" s="15">
        <v>2</v>
      </c>
      <c r="H11" s="15">
        <v>2012</v>
      </c>
      <c r="I11" s="52">
        <v>3.7587602336801802</v>
      </c>
      <c r="J11" s="53">
        <f t="shared" ref="J11:J69" si="0">I11/100+$B$1</f>
        <v>5.7587602336801796E-2</v>
      </c>
    </row>
    <row r="12" spans="1:10">
      <c r="A12" s="38">
        <v>1961</v>
      </c>
      <c r="B12" s="39">
        <v>2.81</v>
      </c>
      <c r="C12" s="40"/>
      <c r="D12" s="16" t="s">
        <v>224</v>
      </c>
      <c r="E12" s="41">
        <f>STDEV(B10:B55)</f>
        <v>2.6169171300789218</v>
      </c>
      <c r="G12" s="15">
        <v>3</v>
      </c>
      <c r="H12" s="15">
        <v>2013</v>
      </c>
      <c r="I12" s="52">
        <v>0.78229747169906538</v>
      </c>
      <c r="J12" s="53">
        <f t="shared" si="0"/>
        <v>2.7822974716990655E-2</v>
      </c>
    </row>
    <row r="13" spans="1:10">
      <c r="A13" s="38">
        <v>1962</v>
      </c>
      <c r="B13" s="39">
        <v>3.01</v>
      </c>
      <c r="C13" s="40"/>
      <c r="D13" s="16" t="s">
        <v>225</v>
      </c>
      <c r="E13" s="41">
        <f>MEDIAN(B10:B55)</f>
        <v>5.49</v>
      </c>
      <c r="G13" s="15">
        <v>4</v>
      </c>
      <c r="H13" s="15">
        <v>2014</v>
      </c>
      <c r="I13" s="52">
        <v>0.77601989458977327</v>
      </c>
      <c r="J13" s="53">
        <f t="shared" si="0"/>
        <v>2.7760198945897735E-2</v>
      </c>
    </row>
    <row r="14" spans="1:10">
      <c r="A14" s="38">
        <v>1963</v>
      </c>
      <c r="B14" s="39">
        <v>3.3</v>
      </c>
      <c r="C14" s="40"/>
      <c r="D14" s="16"/>
      <c r="E14" s="41"/>
      <c r="G14" s="15">
        <v>5</v>
      </c>
      <c r="H14" s="15">
        <v>2015</v>
      </c>
      <c r="I14" s="52">
        <v>6.8769342305930232</v>
      </c>
      <c r="J14" s="53">
        <f t="shared" si="0"/>
        <v>8.8769342305930241E-2</v>
      </c>
    </row>
    <row r="15" spans="1:10">
      <c r="A15" s="38">
        <v>1964</v>
      </c>
      <c r="B15" s="39">
        <v>3.75</v>
      </c>
      <c r="C15" s="40"/>
      <c r="D15" s="16"/>
      <c r="E15" s="41"/>
      <c r="G15" s="15">
        <v>6</v>
      </c>
      <c r="H15" s="15">
        <v>2016</v>
      </c>
      <c r="I15" s="52">
        <v>8.0745350048049982</v>
      </c>
      <c r="J15" s="53">
        <f t="shared" si="0"/>
        <v>0.10074535004804999</v>
      </c>
    </row>
    <row r="16" spans="1:10">
      <c r="A16" s="38">
        <v>1965</v>
      </c>
      <c r="B16" s="39">
        <v>4.0599999999999996</v>
      </c>
      <c r="C16" s="40"/>
      <c r="D16" s="16"/>
      <c r="E16" s="41"/>
      <c r="G16" s="15">
        <v>7</v>
      </c>
      <c r="H16" s="15">
        <v>2017</v>
      </c>
      <c r="I16" s="52">
        <v>6.8508364527140815</v>
      </c>
      <c r="J16" s="53">
        <f t="shared" si="0"/>
        <v>8.8508364527140823E-2</v>
      </c>
    </row>
    <row r="17" spans="1:10">
      <c r="A17" s="38">
        <v>1966</v>
      </c>
      <c r="B17" s="39">
        <v>5.07</v>
      </c>
      <c r="C17" s="40"/>
      <c r="D17" s="16"/>
      <c r="E17" s="41"/>
      <c r="G17" s="15">
        <v>8</v>
      </c>
      <c r="H17" s="15">
        <v>2018</v>
      </c>
      <c r="I17" s="52">
        <v>10.879774720087811</v>
      </c>
      <c r="J17" s="53">
        <f t="shared" si="0"/>
        <v>0.12879774720087811</v>
      </c>
    </row>
    <row r="18" spans="1:10">
      <c r="A18" s="38">
        <v>1967</v>
      </c>
      <c r="B18" s="39">
        <v>4.7</v>
      </c>
      <c r="C18" s="40"/>
      <c r="D18" s="16"/>
      <c r="E18" s="41"/>
      <c r="G18" s="15">
        <v>9</v>
      </c>
      <c r="H18" s="15">
        <v>2019</v>
      </c>
      <c r="I18" s="52">
        <v>8.590551967137948</v>
      </c>
      <c r="J18" s="53">
        <f t="shared" si="0"/>
        <v>0.10590551967137948</v>
      </c>
    </row>
    <row r="19" spans="1:10">
      <c r="A19" s="38">
        <v>1968</v>
      </c>
      <c r="B19" s="39">
        <v>5.46</v>
      </c>
      <c r="C19" s="40"/>
      <c r="D19" s="16"/>
      <c r="E19" s="41"/>
      <c r="G19" s="15">
        <v>10</v>
      </c>
      <c r="H19" s="15">
        <v>2020</v>
      </c>
      <c r="I19" s="52">
        <v>6.1712517178336252</v>
      </c>
      <c r="J19" s="53">
        <f t="shared" si="0"/>
        <v>8.1712517178336247E-2</v>
      </c>
    </row>
    <row r="20" spans="1:10">
      <c r="A20" s="38">
        <v>1969</v>
      </c>
      <c r="B20" s="39">
        <v>6.79</v>
      </c>
      <c r="C20" s="40"/>
      <c r="D20" s="16"/>
      <c r="E20" s="41"/>
      <c r="G20" s="15">
        <v>11</v>
      </c>
      <c r="H20" s="15">
        <v>2021</v>
      </c>
      <c r="I20" s="52">
        <v>6.1524570726539585</v>
      </c>
      <c r="J20" s="53">
        <f t="shared" si="0"/>
        <v>8.1524570726539583E-2</v>
      </c>
    </row>
    <row r="21" spans="1:10">
      <c r="A21" s="38">
        <v>1970</v>
      </c>
      <c r="B21" s="39">
        <v>6.49</v>
      </c>
      <c r="C21" s="40"/>
      <c r="D21" s="16"/>
      <c r="E21" s="41"/>
      <c r="G21" s="15">
        <v>12</v>
      </c>
      <c r="H21" s="15">
        <v>2022</v>
      </c>
      <c r="I21" s="52">
        <v>5.4603351870993198</v>
      </c>
      <c r="J21" s="53">
        <f t="shared" si="0"/>
        <v>7.4603351870993193E-2</v>
      </c>
    </row>
    <row r="22" spans="1:10">
      <c r="A22" s="38">
        <v>1971</v>
      </c>
      <c r="B22" s="39">
        <v>4.67</v>
      </c>
      <c r="C22" s="40"/>
      <c r="D22" s="16"/>
      <c r="E22" s="41"/>
      <c r="G22" s="15">
        <v>13</v>
      </c>
      <c r="H22" s="15">
        <v>2023</v>
      </c>
      <c r="I22" s="52">
        <v>6.4401004005846429</v>
      </c>
      <c r="J22" s="53">
        <f t="shared" si="0"/>
        <v>8.4401004005846436E-2</v>
      </c>
    </row>
    <row r="23" spans="1:10" ht="13.5" thickBot="1">
      <c r="A23" s="38">
        <v>1972</v>
      </c>
      <c r="B23" s="39">
        <v>4.76</v>
      </c>
      <c r="C23" s="40"/>
      <c r="D23" s="17"/>
      <c r="E23" s="42"/>
      <c r="G23" s="15">
        <v>14</v>
      </c>
      <c r="H23" s="15">
        <v>2024</v>
      </c>
      <c r="I23" s="52">
        <v>9.9457626439890223</v>
      </c>
      <c r="J23" s="53">
        <f t="shared" si="0"/>
        <v>0.11945762643989023</v>
      </c>
    </row>
    <row r="24" spans="1:10">
      <c r="A24" s="38">
        <v>1973</v>
      </c>
      <c r="B24" s="39">
        <v>7.02</v>
      </c>
      <c r="C24" s="40"/>
      <c r="D24" s="40"/>
      <c r="E24" s="43"/>
      <c r="G24" s="15">
        <v>15</v>
      </c>
      <c r="H24" s="15">
        <v>2025</v>
      </c>
      <c r="I24" s="52">
        <v>3.2918863680464754</v>
      </c>
      <c r="J24" s="53">
        <f t="shared" si="0"/>
        <v>5.2918863680464751E-2</v>
      </c>
    </row>
    <row r="25" spans="1:10">
      <c r="A25" s="38">
        <v>1974</v>
      </c>
      <c r="B25" s="39">
        <v>7.72</v>
      </c>
      <c r="C25" s="40"/>
      <c r="D25" s="40"/>
      <c r="E25" s="43"/>
      <c r="G25" s="15">
        <v>16</v>
      </c>
      <c r="H25" s="15">
        <v>2026</v>
      </c>
      <c r="I25" s="52">
        <v>4.1093741718556824</v>
      </c>
      <c r="J25" s="53">
        <f t="shared" si="0"/>
        <v>6.1093741718556818E-2</v>
      </c>
    </row>
    <row r="26" spans="1:10">
      <c r="A26" s="38">
        <v>1975</v>
      </c>
      <c r="B26" s="39">
        <v>6.3</v>
      </c>
      <c r="C26" s="40"/>
      <c r="D26" s="40"/>
      <c r="E26" s="43"/>
      <c r="G26" s="15">
        <v>17</v>
      </c>
      <c r="H26" s="15">
        <v>2027</v>
      </c>
      <c r="I26" s="52">
        <v>6.6269220349848013</v>
      </c>
      <c r="J26" s="53">
        <f t="shared" si="0"/>
        <v>8.6269220349848019E-2</v>
      </c>
    </row>
    <row r="27" spans="1:10">
      <c r="A27" s="38">
        <v>1976</v>
      </c>
      <c r="B27" s="39">
        <v>5.52</v>
      </c>
      <c r="C27" s="40"/>
      <c r="D27" s="40"/>
      <c r="E27" s="43"/>
      <c r="G27" s="15">
        <v>18</v>
      </c>
      <c r="H27" s="15">
        <v>2028</v>
      </c>
      <c r="I27" s="52">
        <v>9.1620791680131664</v>
      </c>
      <c r="J27" s="53">
        <f t="shared" si="0"/>
        <v>0.11162079168013167</v>
      </c>
    </row>
    <row r="28" spans="1:10">
      <c r="A28" s="38">
        <v>1977</v>
      </c>
      <c r="B28" s="39">
        <v>5.7</v>
      </c>
      <c r="C28" s="40"/>
      <c r="D28" s="40"/>
      <c r="E28" s="43" t="s">
        <v>226</v>
      </c>
      <c r="G28" s="15">
        <v>19</v>
      </c>
      <c r="H28" s="15">
        <v>2029</v>
      </c>
      <c r="I28" s="52">
        <v>8.2636212587626048</v>
      </c>
      <c r="J28" s="53">
        <f t="shared" si="0"/>
        <v>0.10263621258762605</v>
      </c>
    </row>
    <row r="29" spans="1:10">
      <c r="A29" s="38">
        <v>1978</v>
      </c>
      <c r="B29" s="39">
        <v>7.74</v>
      </c>
      <c r="C29" s="40"/>
      <c r="D29" s="40"/>
      <c r="E29" s="43"/>
      <c r="G29" s="15">
        <v>20</v>
      </c>
      <c r="H29" s="15">
        <v>2030</v>
      </c>
      <c r="I29" s="52">
        <v>3.3668009446306049</v>
      </c>
      <c r="J29" s="53">
        <f t="shared" si="0"/>
        <v>5.366800944630605E-2</v>
      </c>
    </row>
    <row r="30" spans="1:10">
      <c r="A30" s="38">
        <v>1979</v>
      </c>
      <c r="B30" s="39">
        <v>9.73</v>
      </c>
      <c r="C30" s="40"/>
      <c r="D30" s="40"/>
      <c r="E30" s="43"/>
      <c r="G30" s="15">
        <v>21</v>
      </c>
      <c r="H30" s="15">
        <v>2031</v>
      </c>
      <c r="I30" s="52">
        <v>6.8016659500914756</v>
      </c>
      <c r="J30" s="53">
        <f t="shared" si="0"/>
        <v>8.8016659500914765E-2</v>
      </c>
    </row>
    <row r="31" spans="1:10">
      <c r="A31" s="38">
        <v>1980</v>
      </c>
      <c r="B31" s="39">
        <v>10.85</v>
      </c>
      <c r="C31" s="40"/>
      <c r="D31" s="40"/>
      <c r="E31" s="43"/>
      <c r="G31" s="15">
        <v>22</v>
      </c>
      <c r="H31" s="15">
        <v>2032</v>
      </c>
      <c r="I31" s="52">
        <v>10.213787115009842</v>
      </c>
      <c r="J31" s="53">
        <f t="shared" si="0"/>
        <v>0.12213787115009841</v>
      </c>
    </row>
    <row r="32" spans="1:10">
      <c r="A32" s="38">
        <v>1981</v>
      </c>
      <c r="B32" s="39">
        <v>13.16</v>
      </c>
      <c r="C32" s="40"/>
      <c r="D32" s="40"/>
      <c r="E32" s="43"/>
      <c r="G32" s="15">
        <v>23</v>
      </c>
      <c r="H32" s="15">
        <v>2033</v>
      </c>
      <c r="I32" s="52">
        <v>9.0856794795803069</v>
      </c>
      <c r="J32" s="53">
        <f t="shared" si="0"/>
        <v>0.11085679479580307</v>
      </c>
    </row>
    <row r="33" spans="1:10">
      <c r="A33" s="38">
        <v>1982</v>
      </c>
      <c r="B33" s="39">
        <v>11.07</v>
      </c>
      <c r="C33" s="40"/>
      <c r="D33" s="40"/>
      <c r="E33" s="43"/>
      <c r="G33" s="15">
        <v>24</v>
      </c>
      <c r="H33" s="15">
        <v>2034</v>
      </c>
      <c r="I33" s="52">
        <v>5.9904130705691649</v>
      </c>
      <c r="J33" s="53">
        <f t="shared" si="0"/>
        <v>7.9904130705691648E-2</v>
      </c>
    </row>
    <row r="34" spans="1:10">
      <c r="A34" s="38">
        <v>1983</v>
      </c>
      <c r="B34" s="39">
        <v>8.8000000000000007</v>
      </c>
      <c r="C34" s="40"/>
      <c r="D34" s="40"/>
      <c r="E34" s="43"/>
      <c r="G34" s="15">
        <v>25</v>
      </c>
      <c r="H34" s="15">
        <v>2035</v>
      </c>
      <c r="I34" s="52">
        <v>4.9497096014332485</v>
      </c>
      <c r="J34" s="53">
        <f t="shared" si="0"/>
        <v>6.9497096014332488E-2</v>
      </c>
    </row>
    <row r="35" spans="1:10">
      <c r="A35" s="38">
        <v>1984</v>
      </c>
      <c r="B35" s="39">
        <v>9.94</v>
      </c>
      <c r="C35" s="40"/>
      <c r="D35" s="40"/>
      <c r="E35" s="43"/>
      <c r="G35" s="15">
        <v>26</v>
      </c>
      <c r="H35" s="15">
        <v>2036</v>
      </c>
      <c r="I35" s="52">
        <v>3.4836405216390216</v>
      </c>
      <c r="J35" s="53">
        <f t="shared" si="0"/>
        <v>5.4836405216390216E-2</v>
      </c>
    </row>
    <row r="36" spans="1:10">
      <c r="A36" s="38">
        <v>1985</v>
      </c>
      <c r="B36" s="39">
        <v>7.81</v>
      </c>
      <c r="C36" s="40"/>
      <c r="D36" s="40"/>
      <c r="E36" s="43"/>
      <c r="G36" s="15">
        <v>27</v>
      </c>
      <c r="H36" s="15">
        <v>2037</v>
      </c>
      <c r="I36" s="52">
        <v>3.0802960445440224</v>
      </c>
      <c r="J36" s="53">
        <f t="shared" si="0"/>
        <v>5.0802960445440221E-2</v>
      </c>
    </row>
    <row r="37" spans="1:10">
      <c r="A37" s="38">
        <v>1986</v>
      </c>
      <c r="B37" s="39">
        <v>6.07</v>
      </c>
      <c r="C37" s="40"/>
      <c r="D37" s="40"/>
      <c r="E37" s="43"/>
      <c r="G37" s="15">
        <v>28</v>
      </c>
      <c r="H37" s="15">
        <v>2038</v>
      </c>
      <c r="I37" s="52">
        <v>3.2219846819353797</v>
      </c>
      <c r="J37" s="53">
        <f t="shared" si="0"/>
        <v>5.2219846819353793E-2</v>
      </c>
    </row>
    <row r="38" spans="1:10">
      <c r="A38" s="38">
        <v>1987</v>
      </c>
      <c r="B38" s="39">
        <v>6.33</v>
      </c>
      <c r="C38" s="40"/>
      <c r="D38" s="40"/>
      <c r="E38" s="43"/>
      <c r="G38" s="15">
        <v>29</v>
      </c>
      <c r="H38" s="15">
        <v>2039</v>
      </c>
      <c r="I38" s="52">
        <v>5.456724716339318</v>
      </c>
      <c r="J38" s="53">
        <f t="shared" si="0"/>
        <v>7.4567247163393177E-2</v>
      </c>
    </row>
    <row r="39" spans="1:10">
      <c r="A39" s="38">
        <v>1988</v>
      </c>
      <c r="B39" s="39">
        <v>7.13</v>
      </c>
      <c r="C39" s="40"/>
      <c r="D39" s="40"/>
      <c r="E39" s="43"/>
      <c r="G39" s="15">
        <v>30</v>
      </c>
      <c r="H39" s="15">
        <v>2040</v>
      </c>
      <c r="I39" s="52">
        <v>6.9269779511150791</v>
      </c>
      <c r="J39" s="53">
        <f t="shared" si="0"/>
        <v>8.9269779511150796E-2</v>
      </c>
    </row>
    <row r="40" spans="1:10">
      <c r="A40" s="38">
        <v>1989</v>
      </c>
      <c r="B40" s="39">
        <v>7.92</v>
      </c>
      <c r="C40" s="40"/>
      <c r="D40" s="40"/>
      <c r="E40" s="43"/>
      <c r="G40" s="15">
        <v>31</v>
      </c>
      <c r="H40" s="15">
        <v>2041</v>
      </c>
      <c r="I40" s="52">
        <v>7.6007249135409083</v>
      </c>
      <c r="J40" s="53">
        <f t="shared" si="0"/>
        <v>9.600724913540909E-2</v>
      </c>
    </row>
    <row r="41" spans="1:10">
      <c r="A41" s="38">
        <v>1990</v>
      </c>
      <c r="B41" s="39">
        <v>7.35</v>
      </c>
      <c r="C41" s="40"/>
      <c r="D41" s="40"/>
      <c r="E41" s="43"/>
      <c r="G41" s="15">
        <v>32</v>
      </c>
      <c r="H41" s="15">
        <v>2042</v>
      </c>
      <c r="I41" s="52">
        <v>6.6127771881348165</v>
      </c>
      <c r="J41" s="53">
        <f t="shared" si="0"/>
        <v>8.6127771881348167E-2</v>
      </c>
    </row>
    <row r="42" spans="1:10">
      <c r="A42" s="38">
        <v>1991</v>
      </c>
      <c r="B42" s="39">
        <v>5.52</v>
      </c>
      <c r="C42" s="40"/>
      <c r="D42" s="40"/>
      <c r="E42" s="43"/>
      <c r="G42" s="15">
        <v>33</v>
      </c>
      <c r="H42" s="15">
        <v>2043</v>
      </c>
      <c r="I42" s="52">
        <v>2.9116192460803112</v>
      </c>
      <c r="J42" s="53">
        <f t="shared" si="0"/>
        <v>4.9116192460803114E-2</v>
      </c>
    </row>
    <row r="43" spans="1:10">
      <c r="A43" s="38">
        <v>1992</v>
      </c>
      <c r="B43" s="39">
        <v>3.71</v>
      </c>
      <c r="C43" s="40"/>
      <c r="D43" s="40"/>
      <c r="E43" s="43"/>
      <c r="G43" s="15">
        <v>34</v>
      </c>
      <c r="H43" s="15">
        <v>2044</v>
      </c>
      <c r="I43" s="52">
        <v>4.7411944928241825</v>
      </c>
      <c r="J43" s="53">
        <f t="shared" si="0"/>
        <v>6.7411944928241832E-2</v>
      </c>
    </row>
    <row r="44" spans="1:10">
      <c r="A44" s="38">
        <v>1993</v>
      </c>
      <c r="B44" s="39">
        <v>3.29</v>
      </c>
      <c r="C44" s="40"/>
      <c r="D44" s="40"/>
      <c r="E44" s="43"/>
      <c r="G44" s="15">
        <v>35</v>
      </c>
      <c r="H44" s="15">
        <v>2045</v>
      </c>
      <c r="I44" s="52">
        <v>3.232318569135141</v>
      </c>
      <c r="J44" s="53">
        <f t="shared" si="0"/>
        <v>5.2323185691351415E-2</v>
      </c>
    </row>
    <row r="45" spans="1:10">
      <c r="A45" s="38">
        <v>1994</v>
      </c>
      <c r="B45" s="39">
        <v>5.0199999999999996</v>
      </c>
      <c r="C45" s="40"/>
      <c r="D45" s="40"/>
      <c r="E45" s="43"/>
      <c r="G45" s="15">
        <v>36</v>
      </c>
      <c r="H45" s="15">
        <v>2046</v>
      </c>
      <c r="I45" s="52">
        <v>6.8983517661178597</v>
      </c>
      <c r="J45" s="53">
        <f t="shared" si="0"/>
        <v>8.8983517661178596E-2</v>
      </c>
    </row>
    <row r="46" spans="1:10">
      <c r="A46" s="38">
        <v>1995</v>
      </c>
      <c r="B46" s="39">
        <v>5.6</v>
      </c>
      <c r="C46" s="40"/>
      <c r="D46" s="40"/>
      <c r="E46" s="43"/>
      <c r="G46" s="15">
        <v>37</v>
      </c>
      <c r="H46" s="15">
        <v>2047</v>
      </c>
      <c r="I46" s="52">
        <v>7.4586019721521915</v>
      </c>
      <c r="J46" s="53">
        <f t="shared" si="0"/>
        <v>9.4586019721521919E-2</v>
      </c>
    </row>
    <row r="47" spans="1:10">
      <c r="A47" s="38">
        <v>1996</v>
      </c>
      <c r="B47" s="39">
        <v>5.22</v>
      </c>
      <c r="C47" s="40"/>
      <c r="D47" s="40"/>
      <c r="E47" s="43"/>
      <c r="G47" s="15">
        <v>38</v>
      </c>
      <c r="H47" s="15">
        <v>2048</v>
      </c>
      <c r="I47" s="52">
        <v>4.2051967509362642</v>
      </c>
      <c r="J47" s="53">
        <f t="shared" si="0"/>
        <v>6.2051967509362649E-2</v>
      </c>
    </row>
    <row r="48" spans="1:10">
      <c r="A48" s="38">
        <v>1997</v>
      </c>
      <c r="B48" s="39">
        <v>5.32</v>
      </c>
      <c r="C48" s="40"/>
      <c r="D48" s="40"/>
      <c r="E48" s="43"/>
      <c r="G48" s="15">
        <v>39</v>
      </c>
      <c r="H48" s="15">
        <v>2049</v>
      </c>
      <c r="I48" s="52">
        <v>2.611783855011887</v>
      </c>
      <c r="J48" s="53">
        <f t="shared" si="0"/>
        <v>4.6117838550118875E-2</v>
      </c>
    </row>
    <row r="49" spans="1:10">
      <c r="A49" s="38">
        <v>1998</v>
      </c>
      <c r="B49" s="39">
        <v>4.8</v>
      </c>
      <c r="C49" s="40"/>
      <c r="D49" s="40"/>
      <c r="E49" s="43"/>
      <c r="G49" s="15">
        <v>40</v>
      </c>
      <c r="H49" s="15">
        <v>2050</v>
      </c>
      <c r="I49" s="52">
        <v>6.4622176710703725</v>
      </c>
      <c r="J49" s="53">
        <f t="shared" si="0"/>
        <v>8.4622176710703725E-2</v>
      </c>
    </row>
    <row r="50" spans="1:10">
      <c r="A50" s="38">
        <v>1999</v>
      </c>
      <c r="B50" s="39">
        <v>4.8099999999999996</v>
      </c>
      <c r="C50" s="40"/>
      <c r="D50" s="40"/>
      <c r="E50" s="43"/>
      <c r="G50" s="15">
        <v>41</v>
      </c>
      <c r="H50" s="15">
        <v>2051</v>
      </c>
      <c r="I50" s="52">
        <v>5.4939482152072818</v>
      </c>
      <c r="J50" s="53">
        <f t="shared" si="0"/>
        <v>7.4939482152072814E-2</v>
      </c>
    </row>
    <row r="51" spans="1:10">
      <c r="A51" s="38">
        <v>2000</v>
      </c>
      <c r="B51" s="39">
        <v>5.78</v>
      </c>
      <c r="C51" s="40"/>
      <c r="D51" s="40"/>
      <c r="E51" s="43"/>
      <c r="G51" s="15">
        <v>42</v>
      </c>
      <c r="H51" s="15">
        <v>2052</v>
      </c>
      <c r="I51" s="52">
        <v>7.2764674715097417</v>
      </c>
      <c r="J51" s="53">
        <f t="shared" si="0"/>
        <v>9.2764674715097417E-2</v>
      </c>
    </row>
    <row r="52" spans="1:10">
      <c r="A52" s="38">
        <v>2001</v>
      </c>
      <c r="B52" s="39">
        <v>3.84</v>
      </c>
      <c r="C52" s="40"/>
      <c r="D52" s="40"/>
      <c r="E52" s="43"/>
      <c r="G52" s="15">
        <v>43</v>
      </c>
      <c r="H52" s="15">
        <v>2053</v>
      </c>
      <c r="I52" s="52">
        <v>5.2398690085555604</v>
      </c>
      <c r="J52" s="53">
        <f t="shared" si="0"/>
        <v>7.2398690085555606E-2</v>
      </c>
    </row>
    <row r="53" spans="1:10">
      <c r="A53" s="38">
        <v>2008</v>
      </c>
      <c r="B53" s="39">
        <v>1.63</v>
      </c>
      <c r="C53" s="40"/>
      <c r="D53" s="40"/>
      <c r="E53" s="43"/>
      <c r="G53" s="15">
        <v>44</v>
      </c>
      <c r="H53" s="15">
        <v>2054</v>
      </c>
      <c r="I53" s="52">
        <v>3.1895515804044918</v>
      </c>
      <c r="J53" s="53">
        <f t="shared" si="0"/>
        <v>5.1895515804044917E-2</v>
      </c>
    </row>
    <row r="54" spans="1:10">
      <c r="A54" s="38">
        <v>2009</v>
      </c>
      <c r="B54" s="39">
        <v>0.45</v>
      </c>
      <c r="C54" s="40"/>
      <c r="D54" s="40"/>
      <c r="E54" s="43"/>
      <c r="G54" s="15">
        <v>45</v>
      </c>
      <c r="H54" s="15">
        <v>2055</v>
      </c>
      <c r="I54" s="52">
        <v>5.9837731314720521</v>
      </c>
      <c r="J54" s="53">
        <f t="shared" si="0"/>
        <v>7.9837731314720523E-2</v>
      </c>
    </row>
    <row r="55" spans="1:10" ht="13.5" thickBot="1">
      <c r="A55" s="44">
        <v>2010</v>
      </c>
      <c r="B55" s="45">
        <v>0.3</v>
      </c>
      <c r="C55" s="40"/>
      <c r="D55" s="46"/>
      <c r="E55" s="47"/>
      <c r="G55" s="15">
        <v>46</v>
      </c>
      <c r="H55" s="15">
        <v>2056</v>
      </c>
      <c r="I55" s="52">
        <v>8.7187060013457991</v>
      </c>
      <c r="J55" s="53">
        <f t="shared" si="0"/>
        <v>0.107187060013458</v>
      </c>
    </row>
    <row r="56" spans="1:10">
      <c r="A56" s="19"/>
      <c r="B56" s="20"/>
      <c r="C56" s="52"/>
      <c r="G56" s="15">
        <v>47</v>
      </c>
      <c r="H56" s="15">
        <v>2057</v>
      </c>
      <c r="I56" s="52">
        <v>11.773940205997741</v>
      </c>
      <c r="J56" s="53">
        <f t="shared" si="0"/>
        <v>0.13773940205997739</v>
      </c>
    </row>
    <row r="57" spans="1:10">
      <c r="A57" s="19"/>
      <c r="B57" s="20"/>
      <c r="C57" s="52"/>
      <c r="G57" s="15">
        <v>48</v>
      </c>
      <c r="H57" s="15">
        <v>2058</v>
      </c>
      <c r="I57" s="52">
        <v>10.311270871734841</v>
      </c>
      <c r="J57" s="53">
        <f t="shared" si="0"/>
        <v>0.12311270871734842</v>
      </c>
    </row>
    <row r="58" spans="1:10">
      <c r="A58" s="19"/>
      <c r="B58" s="20"/>
      <c r="C58" s="52"/>
      <c r="G58" s="15">
        <v>49</v>
      </c>
      <c r="H58" s="15">
        <v>2059</v>
      </c>
      <c r="I58" s="52">
        <v>3.3835509048056975</v>
      </c>
      <c r="J58" s="53">
        <f t="shared" si="0"/>
        <v>5.3835509048056979E-2</v>
      </c>
    </row>
    <row r="59" spans="1:10">
      <c r="A59" s="19"/>
      <c r="B59" s="20"/>
      <c r="C59" s="52"/>
      <c r="G59" s="15">
        <v>50</v>
      </c>
      <c r="H59" s="15">
        <v>2060</v>
      </c>
      <c r="I59" s="52">
        <v>7.8389500781314894</v>
      </c>
      <c r="J59" s="53">
        <f t="shared" si="0"/>
        <v>9.8389500781314893E-2</v>
      </c>
    </row>
    <row r="60" spans="1:10">
      <c r="A60" s="19"/>
      <c r="B60" s="20"/>
      <c r="C60" s="52"/>
      <c r="G60" s="15">
        <v>51</v>
      </c>
      <c r="H60" s="15">
        <v>2061</v>
      </c>
      <c r="I60" s="52">
        <v>7.0900939621311432</v>
      </c>
      <c r="J60" s="53">
        <f t="shared" si="0"/>
        <v>9.0900939621311433E-2</v>
      </c>
    </row>
    <row r="61" spans="1:10">
      <c r="A61" s="19"/>
      <c r="B61" s="20"/>
      <c r="C61" s="52"/>
      <c r="G61" s="15">
        <v>52</v>
      </c>
      <c r="H61" s="15">
        <v>2062</v>
      </c>
      <c r="I61" s="52">
        <v>5.6165066540614577</v>
      </c>
      <c r="J61" s="53">
        <f t="shared" si="0"/>
        <v>7.616506654061457E-2</v>
      </c>
    </row>
    <row r="62" spans="1:10">
      <c r="A62" s="19"/>
      <c r="B62" s="20"/>
      <c r="C62" s="52"/>
      <c r="G62" s="15">
        <v>53</v>
      </c>
      <c r="H62" s="15">
        <v>2063</v>
      </c>
      <c r="I62" s="52">
        <v>10.580974485285136</v>
      </c>
      <c r="J62" s="53">
        <f t="shared" si="0"/>
        <v>0.12580974485285135</v>
      </c>
    </row>
    <row r="63" spans="1:10">
      <c r="A63" s="19"/>
      <c r="B63" s="20"/>
      <c r="C63" s="52"/>
      <c r="G63" s="15">
        <v>54</v>
      </c>
      <c r="H63" s="15">
        <v>2064</v>
      </c>
      <c r="I63" s="52">
        <v>6.9534671030787498</v>
      </c>
      <c r="J63" s="53">
        <f t="shared" si="0"/>
        <v>8.9534671030787508E-2</v>
      </c>
    </row>
    <row r="64" spans="1:10">
      <c r="A64" s="19"/>
      <c r="B64" s="20"/>
      <c r="C64" s="52"/>
      <c r="G64" s="15">
        <v>55</v>
      </c>
      <c r="H64" s="15">
        <v>2065</v>
      </c>
      <c r="I64" s="52">
        <v>8.9391177893567075</v>
      </c>
      <c r="J64" s="53">
        <f t="shared" si="0"/>
        <v>0.10939117789356707</v>
      </c>
    </row>
    <row r="65" spans="1:10">
      <c r="A65" s="19"/>
      <c r="B65" s="20"/>
      <c r="C65" s="52"/>
      <c r="G65" s="15">
        <v>56</v>
      </c>
      <c r="H65" s="15">
        <v>2066</v>
      </c>
      <c r="I65" s="52">
        <v>6.2986788935395159</v>
      </c>
      <c r="J65" s="53">
        <f t="shared" si="0"/>
        <v>8.298678893539517E-2</v>
      </c>
    </row>
    <row r="66" spans="1:10">
      <c r="A66" s="19"/>
      <c r="B66" s="20"/>
      <c r="C66" s="52"/>
      <c r="G66" s="15">
        <v>57</v>
      </c>
      <c r="H66" s="15">
        <v>2067</v>
      </c>
      <c r="I66" s="52">
        <v>10.103492755838591</v>
      </c>
      <c r="J66" s="53">
        <f t="shared" si="0"/>
        <v>0.12103492755838591</v>
      </c>
    </row>
    <row r="67" spans="1:10">
      <c r="A67" s="19"/>
      <c r="B67" s="20"/>
      <c r="C67" s="52"/>
      <c r="G67" s="15">
        <v>58</v>
      </c>
      <c r="H67" s="15">
        <v>2068</v>
      </c>
      <c r="I67" s="52">
        <v>1.1514208288003185</v>
      </c>
      <c r="J67" s="53">
        <f t="shared" si="0"/>
        <v>3.1514208288003186E-2</v>
      </c>
    </row>
    <row r="68" spans="1:10">
      <c r="A68" s="19"/>
      <c r="B68" s="20"/>
      <c r="C68" s="52"/>
      <c r="G68" s="15">
        <v>59</v>
      </c>
      <c r="H68" s="15">
        <v>2069</v>
      </c>
      <c r="I68" s="52">
        <v>6.7879430463569905</v>
      </c>
      <c r="J68" s="53">
        <f t="shared" si="0"/>
        <v>8.7879430463569913E-2</v>
      </c>
    </row>
    <row r="69" spans="1:10">
      <c r="A69" s="19"/>
      <c r="B69" s="20"/>
      <c r="C69" s="52"/>
      <c r="G69" s="15">
        <v>60</v>
      </c>
      <c r="H69" s="15">
        <v>2070</v>
      </c>
      <c r="I69" s="52">
        <v>1.8484306808573818</v>
      </c>
      <c r="J69" s="53">
        <f t="shared" si="0"/>
        <v>3.8484306808573815E-2</v>
      </c>
    </row>
    <row r="70" spans="1:10">
      <c r="A70" s="19"/>
      <c r="B70" s="20"/>
      <c r="C70" s="52"/>
    </row>
    <row r="71" spans="1:10">
      <c r="A71" s="19"/>
      <c r="B71" s="20"/>
      <c r="C71" s="52"/>
    </row>
    <row r="72" spans="1:10">
      <c r="A72" s="19"/>
      <c r="B72" s="20"/>
      <c r="C72" s="52"/>
    </row>
    <row r="73" spans="1:10">
      <c r="A73" s="19"/>
      <c r="B73" s="20"/>
      <c r="C73" s="52"/>
    </row>
    <row r="74" spans="1:10">
      <c r="A74" s="19"/>
      <c r="B74" s="20"/>
      <c r="C74" s="52"/>
    </row>
    <row r="75" spans="1:10">
      <c r="A75" s="19"/>
      <c r="B75" s="20"/>
      <c r="C75" s="52"/>
    </row>
    <row r="76" spans="1:10">
      <c r="A76" s="19"/>
      <c r="B76" s="20"/>
      <c r="C76" s="52"/>
    </row>
    <row r="77" spans="1:10">
      <c r="A77" s="19"/>
      <c r="B77" s="20"/>
      <c r="C77" s="52"/>
    </row>
    <row r="78" spans="1:10">
      <c r="A78" s="19"/>
      <c r="B78" s="20"/>
      <c r="C78" s="52"/>
    </row>
    <row r="79" spans="1:10">
      <c r="A79" s="19"/>
      <c r="B79" s="20"/>
      <c r="C79" s="52"/>
    </row>
    <row r="80" spans="1:10">
      <c r="A80" s="19"/>
      <c r="B80" s="20"/>
      <c r="C80" s="52"/>
    </row>
    <row r="81" spans="1:3">
      <c r="A81" s="19"/>
      <c r="B81" s="20"/>
      <c r="C81" s="52"/>
    </row>
    <row r="82" spans="1:3">
      <c r="A82" s="19"/>
      <c r="B82" s="20"/>
      <c r="C82" s="52"/>
    </row>
    <row r="83" spans="1:3">
      <c r="A83" s="19"/>
      <c r="B83" s="20"/>
      <c r="C83" s="52"/>
    </row>
    <row r="84" spans="1:3">
      <c r="A84" s="19"/>
      <c r="B84" s="20"/>
      <c r="C84" s="52"/>
    </row>
    <row r="85" spans="1:3">
      <c r="A85" s="19"/>
      <c r="B85" s="20"/>
      <c r="C85" s="52"/>
    </row>
    <row r="86" spans="1:3">
      <c r="A86" s="19"/>
      <c r="B86" s="20"/>
    </row>
    <row r="87" spans="1:3">
      <c r="A87" s="19"/>
      <c r="B87" s="20"/>
    </row>
    <row r="88" spans="1:3">
      <c r="A88" s="19"/>
      <c r="B88" s="20"/>
    </row>
    <row r="89" spans="1:3">
      <c r="A89" s="19"/>
      <c r="B89" s="20"/>
    </row>
    <row r="90" spans="1:3">
      <c r="A90" s="19"/>
      <c r="B90" s="20"/>
    </row>
    <row r="91" spans="1:3">
      <c r="A91" s="19"/>
      <c r="B91" s="20"/>
    </row>
    <row r="92" spans="1:3">
      <c r="A92" s="19"/>
      <c r="B92" s="20"/>
    </row>
    <row r="93" spans="1:3">
      <c r="A93" s="19"/>
      <c r="B93" s="20"/>
    </row>
    <row r="94" spans="1:3">
      <c r="A94" s="19"/>
      <c r="B94" s="20"/>
    </row>
    <row r="95" spans="1:3">
      <c r="A95" s="19"/>
      <c r="B95" s="20"/>
    </row>
    <row r="96" spans="1:3">
      <c r="A96" s="19"/>
      <c r="B96" s="20"/>
    </row>
    <row r="97" spans="1:2">
      <c r="A97" s="19"/>
      <c r="B97" s="20"/>
    </row>
    <row r="98" spans="1:2">
      <c r="A98" s="19"/>
      <c r="B98" s="20"/>
    </row>
    <row r="99" spans="1:2">
      <c r="A99" s="19"/>
      <c r="B99" s="20"/>
    </row>
    <row r="100" spans="1:2">
      <c r="A100" s="19"/>
      <c r="B100" s="20"/>
    </row>
    <row r="101" spans="1:2">
      <c r="A101" s="19"/>
      <c r="B101" s="20"/>
    </row>
    <row r="102" spans="1:2">
      <c r="A102" s="19"/>
      <c r="B102" s="20"/>
    </row>
    <row r="103" spans="1:2">
      <c r="A103" s="19"/>
      <c r="B103" s="20"/>
    </row>
    <row r="104" spans="1:2">
      <c r="A104" s="19"/>
      <c r="B104" s="20"/>
    </row>
    <row r="105" spans="1:2">
      <c r="A105" s="19"/>
      <c r="B105" s="20"/>
    </row>
    <row r="106" spans="1:2">
      <c r="A106" s="19"/>
      <c r="B106" s="20"/>
    </row>
    <row r="107" spans="1:2">
      <c r="A107" s="19"/>
      <c r="B107" s="20"/>
    </row>
    <row r="108" spans="1:2">
      <c r="A108" s="19"/>
      <c r="B108" s="20"/>
    </row>
    <row r="109" spans="1:2">
      <c r="A109" s="19"/>
      <c r="B109" s="20"/>
    </row>
    <row r="110" spans="1:2">
      <c r="A110" s="19"/>
      <c r="B110" s="20"/>
    </row>
    <row r="111" spans="1:2">
      <c r="A111" s="19"/>
      <c r="B111" s="20"/>
    </row>
    <row r="112" spans="1:2">
      <c r="A112" s="19"/>
      <c r="B112" s="20"/>
    </row>
    <row r="113" spans="1:2">
      <c r="A113" s="19"/>
      <c r="B113" s="20"/>
    </row>
    <row r="114" spans="1:2">
      <c r="A114" s="19"/>
      <c r="B114" s="20"/>
    </row>
    <row r="115" spans="1:2">
      <c r="A115" s="19"/>
      <c r="B115" s="20"/>
    </row>
    <row r="116" spans="1:2">
      <c r="A116" s="19"/>
      <c r="B116" s="20"/>
    </row>
    <row r="117" spans="1:2">
      <c r="A117" s="19"/>
      <c r="B117" s="20"/>
    </row>
    <row r="118" spans="1:2">
      <c r="A118" s="19"/>
      <c r="B118" s="20"/>
    </row>
    <row r="119" spans="1:2">
      <c r="A119" s="19"/>
      <c r="B119" s="20"/>
    </row>
    <row r="120" spans="1:2">
      <c r="A120" s="19"/>
      <c r="B120" s="20"/>
    </row>
    <row r="121" spans="1:2">
      <c r="A121" s="19"/>
      <c r="B121" s="20"/>
    </row>
    <row r="122" spans="1:2">
      <c r="A122" s="19"/>
      <c r="B122" s="20"/>
    </row>
    <row r="123" spans="1:2">
      <c r="A123" s="19"/>
      <c r="B123" s="20"/>
    </row>
    <row r="124" spans="1:2">
      <c r="A124" s="19"/>
      <c r="B124" s="20"/>
    </row>
    <row r="125" spans="1:2">
      <c r="A125" s="19"/>
      <c r="B125" s="20"/>
    </row>
    <row r="126" spans="1:2">
      <c r="A126" s="19"/>
      <c r="B126" s="20"/>
    </row>
    <row r="127" spans="1:2">
      <c r="A127" s="19"/>
      <c r="B127" s="20"/>
    </row>
    <row r="128" spans="1:2">
      <c r="A128" s="19"/>
      <c r="B128" s="20"/>
    </row>
    <row r="129" spans="1:2">
      <c r="A129" s="19"/>
      <c r="B129" s="20"/>
    </row>
    <row r="130" spans="1:2">
      <c r="A130" s="19"/>
      <c r="B130" s="20"/>
    </row>
    <row r="131" spans="1:2">
      <c r="A131" s="19"/>
      <c r="B131" s="20"/>
    </row>
    <row r="132" spans="1:2">
      <c r="A132" s="19"/>
      <c r="B132" s="20"/>
    </row>
    <row r="133" spans="1:2">
      <c r="A133" s="19"/>
      <c r="B133" s="20"/>
    </row>
    <row r="134" spans="1:2">
      <c r="A134" s="19"/>
      <c r="B134" s="20"/>
    </row>
    <row r="135" spans="1:2">
      <c r="A135" s="19"/>
      <c r="B135" s="20"/>
    </row>
    <row r="136" spans="1:2">
      <c r="A136" s="19"/>
      <c r="B136" s="20"/>
    </row>
    <row r="137" spans="1:2">
      <c r="A137" s="19"/>
      <c r="B137" s="20"/>
    </row>
    <row r="138" spans="1:2">
      <c r="A138" s="19"/>
      <c r="B138" s="20"/>
    </row>
    <row r="139" spans="1:2">
      <c r="A139" s="19"/>
      <c r="B139" s="20"/>
    </row>
    <row r="140" spans="1:2">
      <c r="A140" s="19"/>
      <c r="B140" s="20"/>
    </row>
    <row r="141" spans="1:2">
      <c r="A141" s="19"/>
      <c r="B141" s="20"/>
    </row>
    <row r="142" spans="1:2">
      <c r="A142" s="19"/>
      <c r="B142" s="20"/>
    </row>
    <row r="143" spans="1:2">
      <c r="A143" s="19"/>
      <c r="B143" s="20"/>
    </row>
    <row r="144" spans="1:2">
      <c r="A144" s="19"/>
      <c r="B144" s="20"/>
    </row>
    <row r="145" spans="1:2">
      <c r="A145" s="19"/>
      <c r="B145" s="20"/>
    </row>
    <row r="146" spans="1:2">
      <c r="A146" s="19"/>
      <c r="B146" s="20"/>
    </row>
    <row r="147" spans="1:2">
      <c r="A147" s="19"/>
      <c r="B147" s="20"/>
    </row>
    <row r="148" spans="1:2">
      <c r="A148" s="19"/>
      <c r="B148" s="20"/>
    </row>
    <row r="149" spans="1:2">
      <c r="A149" s="19"/>
      <c r="B149" s="20"/>
    </row>
    <row r="150" spans="1:2">
      <c r="A150" s="19"/>
      <c r="B150" s="20"/>
    </row>
    <row r="151" spans="1:2">
      <c r="A151" s="19"/>
      <c r="B151" s="20"/>
    </row>
    <row r="152" spans="1:2">
      <c r="A152" s="19"/>
      <c r="B152" s="20"/>
    </row>
    <row r="153" spans="1:2">
      <c r="A153" s="19"/>
      <c r="B153" s="20"/>
    </row>
    <row r="154" spans="1:2">
      <c r="A154" s="19"/>
      <c r="B154" s="20"/>
    </row>
    <row r="155" spans="1:2">
      <c r="A155" s="19"/>
      <c r="B155" s="20"/>
    </row>
    <row r="156" spans="1:2">
      <c r="A156" s="19"/>
      <c r="B156" s="20"/>
    </row>
    <row r="157" spans="1:2">
      <c r="A157" s="19"/>
      <c r="B157" s="20"/>
    </row>
    <row r="158" spans="1:2">
      <c r="A158" s="19"/>
      <c r="B158" s="20"/>
    </row>
    <row r="159" spans="1:2">
      <c r="A159" s="19"/>
      <c r="B159" s="20"/>
    </row>
    <row r="160" spans="1:2">
      <c r="A160" s="19"/>
      <c r="B160" s="20"/>
    </row>
    <row r="161" spans="1:2">
      <c r="A161" s="19"/>
      <c r="B161" s="20"/>
    </row>
    <row r="162" spans="1:2">
      <c r="A162" s="19"/>
      <c r="B162" s="20"/>
    </row>
    <row r="163" spans="1:2">
      <c r="A163" s="19"/>
      <c r="B163" s="20"/>
    </row>
    <row r="164" spans="1:2">
      <c r="A164" s="19"/>
      <c r="B164" s="20"/>
    </row>
    <row r="165" spans="1:2">
      <c r="A165" s="19"/>
      <c r="B165" s="20"/>
    </row>
    <row r="166" spans="1:2">
      <c r="A166" s="19"/>
      <c r="B166" s="20"/>
    </row>
    <row r="167" spans="1:2">
      <c r="A167" s="19"/>
      <c r="B167" s="20"/>
    </row>
    <row r="168" spans="1:2">
      <c r="A168" s="19"/>
      <c r="B168" s="20"/>
    </row>
    <row r="169" spans="1:2">
      <c r="A169" s="19"/>
      <c r="B169" s="20"/>
    </row>
    <row r="170" spans="1:2">
      <c r="A170" s="19"/>
      <c r="B170" s="20"/>
    </row>
    <row r="171" spans="1:2">
      <c r="A171" s="19"/>
      <c r="B171" s="20"/>
    </row>
    <row r="172" spans="1:2">
      <c r="A172" s="19"/>
      <c r="B172" s="20"/>
    </row>
    <row r="173" spans="1:2">
      <c r="A173" s="19"/>
      <c r="B173" s="20"/>
    </row>
    <row r="174" spans="1:2">
      <c r="A174" s="19"/>
      <c r="B174" s="20"/>
    </row>
    <row r="175" spans="1:2">
      <c r="A175" s="19"/>
      <c r="B175" s="20"/>
    </row>
    <row r="176" spans="1:2">
      <c r="A176" s="19"/>
      <c r="B176" s="20"/>
    </row>
    <row r="177" spans="1:2">
      <c r="A177" s="19"/>
      <c r="B177" s="20"/>
    </row>
    <row r="178" spans="1:2">
      <c r="A178" s="19"/>
      <c r="B178" s="20"/>
    </row>
    <row r="179" spans="1:2">
      <c r="A179" s="19"/>
      <c r="B179" s="20"/>
    </row>
    <row r="180" spans="1:2">
      <c r="A180" s="19"/>
      <c r="B180" s="20"/>
    </row>
    <row r="181" spans="1:2">
      <c r="A181" s="19"/>
      <c r="B181" s="20"/>
    </row>
    <row r="182" spans="1:2">
      <c r="A182" s="19"/>
      <c r="B182" s="20"/>
    </row>
    <row r="183" spans="1:2">
      <c r="A183" s="19"/>
      <c r="B183" s="20"/>
    </row>
    <row r="184" spans="1:2">
      <c r="A184" s="19"/>
      <c r="B184" s="20"/>
    </row>
    <row r="185" spans="1:2">
      <c r="A185" s="19"/>
      <c r="B185" s="20"/>
    </row>
    <row r="186" spans="1:2">
      <c r="A186" s="19"/>
      <c r="B186" s="20"/>
    </row>
    <row r="187" spans="1:2">
      <c r="A187" s="19"/>
      <c r="B187" s="20"/>
    </row>
    <row r="188" spans="1:2">
      <c r="A188" s="19"/>
      <c r="B188" s="20"/>
    </row>
    <row r="189" spans="1:2">
      <c r="A189" s="19"/>
      <c r="B189" s="20"/>
    </row>
    <row r="190" spans="1:2">
      <c r="A190" s="19"/>
      <c r="B190" s="20"/>
    </row>
    <row r="191" spans="1:2">
      <c r="A191" s="19"/>
      <c r="B191" s="20"/>
    </row>
    <row r="192" spans="1:2">
      <c r="A192" s="19"/>
      <c r="B192" s="20"/>
    </row>
    <row r="193" spans="1:2">
      <c r="A193" s="19"/>
      <c r="B193" s="20"/>
    </row>
    <row r="194" spans="1:2">
      <c r="A194" s="19"/>
      <c r="B194" s="20"/>
    </row>
    <row r="195" spans="1:2">
      <c r="A195" s="19"/>
      <c r="B195" s="20"/>
    </row>
    <row r="196" spans="1:2">
      <c r="A196" s="19"/>
      <c r="B196" s="20"/>
    </row>
    <row r="197" spans="1:2">
      <c r="A197" s="19"/>
      <c r="B197" s="20"/>
    </row>
    <row r="198" spans="1:2">
      <c r="A198" s="19"/>
      <c r="B198" s="20"/>
    </row>
    <row r="199" spans="1:2">
      <c r="A199" s="19"/>
      <c r="B199" s="20"/>
    </row>
    <row r="200" spans="1:2">
      <c r="A200" s="19"/>
      <c r="B200" s="20"/>
    </row>
    <row r="201" spans="1:2">
      <c r="A201" s="19"/>
      <c r="B201" s="20"/>
    </row>
    <row r="202" spans="1:2">
      <c r="A202" s="19"/>
      <c r="B202" s="20"/>
    </row>
    <row r="203" spans="1:2">
      <c r="A203" s="19"/>
      <c r="B203" s="20"/>
    </row>
    <row r="204" spans="1:2">
      <c r="A204" s="19"/>
      <c r="B204" s="20"/>
    </row>
    <row r="205" spans="1:2">
      <c r="A205" s="19"/>
      <c r="B205" s="20"/>
    </row>
    <row r="206" spans="1:2">
      <c r="A206" s="19"/>
      <c r="B206" s="20"/>
    </row>
    <row r="207" spans="1:2">
      <c r="A207" s="19"/>
      <c r="B207" s="20"/>
    </row>
    <row r="208" spans="1:2">
      <c r="A208" s="19"/>
      <c r="B208" s="20"/>
    </row>
    <row r="209" spans="1:2">
      <c r="A209" s="19"/>
      <c r="B209" s="20"/>
    </row>
    <row r="210" spans="1:2">
      <c r="A210" s="19"/>
      <c r="B210" s="20"/>
    </row>
    <row r="211" spans="1:2">
      <c r="A211" s="19"/>
      <c r="B211" s="20"/>
    </row>
    <row r="212" spans="1:2">
      <c r="A212" s="19"/>
      <c r="B212" s="20"/>
    </row>
    <row r="213" spans="1:2">
      <c r="A213" s="19"/>
      <c r="B213" s="20"/>
    </row>
    <row r="214" spans="1:2">
      <c r="A214" s="19"/>
      <c r="B214" s="20"/>
    </row>
    <row r="215" spans="1:2">
      <c r="A215" s="19"/>
      <c r="B215" s="20"/>
    </row>
    <row r="216" spans="1:2">
      <c r="A216" s="19"/>
      <c r="B216" s="20"/>
    </row>
    <row r="217" spans="1:2">
      <c r="A217" s="19"/>
      <c r="B217" s="20"/>
    </row>
    <row r="218" spans="1:2">
      <c r="A218" s="19"/>
      <c r="B218" s="20"/>
    </row>
    <row r="219" spans="1:2">
      <c r="A219" s="19"/>
      <c r="B219" s="20"/>
    </row>
    <row r="220" spans="1:2">
      <c r="A220" s="19"/>
      <c r="B220" s="20"/>
    </row>
    <row r="221" spans="1:2">
      <c r="A221" s="19"/>
      <c r="B221" s="20"/>
    </row>
    <row r="222" spans="1:2">
      <c r="A222" s="19"/>
      <c r="B222" s="20"/>
    </row>
    <row r="223" spans="1:2">
      <c r="A223" s="19"/>
      <c r="B223" s="20"/>
    </row>
    <row r="224" spans="1:2">
      <c r="A224" s="19"/>
      <c r="B224" s="20"/>
    </row>
    <row r="225" spans="1:2">
      <c r="A225" s="19"/>
      <c r="B225" s="20"/>
    </row>
    <row r="226" spans="1:2">
      <c r="A226" s="19"/>
      <c r="B226" s="20"/>
    </row>
    <row r="227" spans="1:2">
      <c r="A227" s="19"/>
      <c r="B227" s="20"/>
    </row>
    <row r="228" spans="1:2">
      <c r="A228" s="19"/>
      <c r="B228" s="20"/>
    </row>
    <row r="229" spans="1:2">
      <c r="A229" s="19"/>
      <c r="B229" s="20"/>
    </row>
    <row r="230" spans="1:2">
      <c r="A230" s="19"/>
      <c r="B230" s="20"/>
    </row>
    <row r="231" spans="1:2">
      <c r="A231" s="19"/>
      <c r="B231" s="20"/>
    </row>
    <row r="232" spans="1:2">
      <c r="A232" s="19"/>
      <c r="B232" s="20"/>
    </row>
    <row r="233" spans="1:2">
      <c r="A233" s="19"/>
      <c r="B233" s="20"/>
    </row>
    <row r="234" spans="1:2">
      <c r="A234" s="19"/>
      <c r="B234" s="20"/>
    </row>
    <row r="235" spans="1:2">
      <c r="A235" s="19"/>
      <c r="B235" s="20"/>
    </row>
    <row r="236" spans="1:2">
      <c r="A236" s="19"/>
      <c r="B236" s="20"/>
    </row>
    <row r="237" spans="1:2">
      <c r="A237" s="19"/>
      <c r="B237" s="20"/>
    </row>
    <row r="238" spans="1:2">
      <c r="A238" s="19"/>
      <c r="B238" s="20"/>
    </row>
    <row r="239" spans="1:2">
      <c r="A239" s="19"/>
      <c r="B239" s="20"/>
    </row>
    <row r="240" spans="1:2">
      <c r="A240" s="19"/>
      <c r="B240" s="20"/>
    </row>
    <row r="241" spans="1:2">
      <c r="A241" s="19"/>
      <c r="B241" s="20"/>
    </row>
    <row r="242" spans="1:2">
      <c r="A242" s="19"/>
      <c r="B242" s="20"/>
    </row>
    <row r="243" spans="1:2">
      <c r="A243" s="19"/>
      <c r="B243" s="20"/>
    </row>
    <row r="244" spans="1:2">
      <c r="A244" s="19"/>
      <c r="B244" s="20"/>
    </row>
    <row r="245" spans="1:2">
      <c r="A245" s="19"/>
      <c r="B245" s="20"/>
    </row>
    <row r="246" spans="1:2">
      <c r="A246" s="19"/>
      <c r="B246" s="20"/>
    </row>
    <row r="247" spans="1:2">
      <c r="A247" s="19"/>
      <c r="B247" s="20"/>
    </row>
    <row r="248" spans="1:2">
      <c r="A248" s="19"/>
      <c r="B248" s="20"/>
    </row>
    <row r="249" spans="1:2">
      <c r="A249" s="19"/>
      <c r="B249" s="20"/>
    </row>
    <row r="250" spans="1:2">
      <c r="A250" s="19"/>
      <c r="B250" s="20"/>
    </row>
    <row r="251" spans="1:2">
      <c r="A251" s="19"/>
      <c r="B251" s="20"/>
    </row>
    <row r="252" spans="1:2">
      <c r="A252" s="19"/>
      <c r="B252" s="20"/>
    </row>
    <row r="253" spans="1:2">
      <c r="A253" s="19"/>
      <c r="B253" s="20"/>
    </row>
    <row r="254" spans="1:2">
      <c r="A254" s="19"/>
      <c r="B254" s="20"/>
    </row>
    <row r="255" spans="1:2">
      <c r="A255" s="19"/>
      <c r="B255" s="20"/>
    </row>
    <row r="256" spans="1:2">
      <c r="A256" s="19"/>
      <c r="B256" s="20"/>
    </row>
    <row r="257" spans="1:2">
      <c r="A257" s="19"/>
      <c r="B257" s="20"/>
    </row>
    <row r="258" spans="1:2">
      <c r="A258" s="19"/>
      <c r="B258" s="20"/>
    </row>
    <row r="259" spans="1:2">
      <c r="A259" s="19"/>
      <c r="B259" s="20"/>
    </row>
    <row r="260" spans="1:2">
      <c r="A260" s="19"/>
      <c r="B260" s="20"/>
    </row>
    <row r="261" spans="1:2">
      <c r="A261" s="19"/>
      <c r="B261" s="20"/>
    </row>
    <row r="262" spans="1:2">
      <c r="A262" s="19"/>
      <c r="B262" s="20"/>
    </row>
    <row r="263" spans="1:2">
      <c r="A263" s="19"/>
      <c r="B263" s="20"/>
    </row>
    <row r="264" spans="1:2">
      <c r="A264" s="19"/>
      <c r="B264" s="20"/>
    </row>
    <row r="265" spans="1:2">
      <c r="A265" s="19"/>
      <c r="B265" s="20"/>
    </row>
    <row r="266" spans="1:2">
      <c r="A266" s="19"/>
      <c r="B266" s="20"/>
    </row>
    <row r="267" spans="1:2">
      <c r="A267" s="19"/>
      <c r="B267" s="20"/>
    </row>
    <row r="268" spans="1:2">
      <c r="A268" s="19"/>
      <c r="B268" s="20"/>
    </row>
    <row r="269" spans="1:2">
      <c r="A269" s="19"/>
      <c r="B269" s="20"/>
    </row>
    <row r="270" spans="1:2">
      <c r="A270" s="19"/>
      <c r="B270" s="20"/>
    </row>
    <row r="271" spans="1:2">
      <c r="A271" s="19"/>
      <c r="B271" s="20"/>
    </row>
    <row r="272" spans="1:2">
      <c r="A272" s="19"/>
      <c r="B272" s="20"/>
    </row>
    <row r="273" spans="1:2">
      <c r="A273" s="19"/>
      <c r="B273" s="20"/>
    </row>
    <row r="274" spans="1:2">
      <c r="A274" s="19"/>
      <c r="B274" s="20"/>
    </row>
    <row r="275" spans="1:2">
      <c r="A275" s="19"/>
      <c r="B275" s="20"/>
    </row>
    <row r="276" spans="1:2">
      <c r="A276" s="19"/>
      <c r="B276" s="20"/>
    </row>
    <row r="277" spans="1:2">
      <c r="A277" s="19"/>
      <c r="B277" s="20"/>
    </row>
    <row r="278" spans="1:2">
      <c r="A278" s="19"/>
      <c r="B278" s="20"/>
    </row>
    <row r="279" spans="1:2">
      <c r="A279" s="19"/>
      <c r="B279" s="20"/>
    </row>
    <row r="280" spans="1:2">
      <c r="A280" s="19"/>
      <c r="B280" s="20"/>
    </row>
    <row r="281" spans="1:2">
      <c r="A281" s="19"/>
      <c r="B281" s="20"/>
    </row>
    <row r="282" spans="1:2">
      <c r="A282" s="19"/>
      <c r="B282" s="20"/>
    </row>
    <row r="283" spans="1:2">
      <c r="A283" s="19"/>
      <c r="B283" s="20"/>
    </row>
    <row r="284" spans="1:2">
      <c r="A284" s="19"/>
      <c r="B284" s="20"/>
    </row>
    <row r="285" spans="1:2">
      <c r="A285" s="19"/>
      <c r="B285" s="20"/>
    </row>
    <row r="286" spans="1:2">
      <c r="A286" s="19"/>
      <c r="B286" s="20"/>
    </row>
    <row r="287" spans="1:2">
      <c r="A287" s="19"/>
      <c r="B287" s="20"/>
    </row>
    <row r="288" spans="1:2">
      <c r="A288" s="19"/>
      <c r="B288" s="20"/>
    </row>
    <row r="289" spans="1:2">
      <c r="A289" s="19"/>
      <c r="B289" s="20"/>
    </row>
    <row r="290" spans="1:2">
      <c r="A290" s="19"/>
      <c r="B290" s="20"/>
    </row>
    <row r="291" spans="1:2">
      <c r="A291" s="19"/>
      <c r="B291" s="20"/>
    </row>
    <row r="292" spans="1:2">
      <c r="A292" s="19"/>
      <c r="B292" s="20"/>
    </row>
    <row r="293" spans="1:2">
      <c r="A293" s="19"/>
      <c r="B293" s="20"/>
    </row>
    <row r="294" spans="1:2">
      <c r="A294" s="19"/>
      <c r="B294" s="20"/>
    </row>
    <row r="295" spans="1:2">
      <c r="A295" s="19"/>
      <c r="B295" s="20"/>
    </row>
    <row r="296" spans="1:2">
      <c r="A296" s="19"/>
      <c r="B296" s="20"/>
    </row>
    <row r="297" spans="1:2">
      <c r="A297" s="19"/>
      <c r="B297" s="20"/>
    </row>
    <row r="298" spans="1:2">
      <c r="A298" s="19"/>
      <c r="B298" s="20"/>
    </row>
    <row r="299" spans="1:2">
      <c r="A299" s="19"/>
      <c r="B299" s="20"/>
    </row>
    <row r="300" spans="1:2">
      <c r="A300" s="19"/>
      <c r="B300" s="20"/>
    </row>
    <row r="301" spans="1:2">
      <c r="A301" s="19"/>
      <c r="B301" s="20"/>
    </row>
    <row r="302" spans="1:2">
      <c r="A302" s="19"/>
      <c r="B302" s="20"/>
    </row>
    <row r="303" spans="1:2">
      <c r="A303" s="19"/>
      <c r="B303" s="20"/>
    </row>
    <row r="304" spans="1:2">
      <c r="A304" s="19"/>
      <c r="B304" s="20"/>
    </row>
    <row r="305" spans="1:2">
      <c r="A305" s="19"/>
      <c r="B305" s="20"/>
    </row>
    <row r="306" spans="1:2">
      <c r="A306" s="19"/>
      <c r="B306" s="20"/>
    </row>
    <row r="307" spans="1:2">
      <c r="A307" s="19"/>
      <c r="B307" s="20"/>
    </row>
    <row r="308" spans="1:2">
      <c r="A308" s="19"/>
      <c r="B308" s="20"/>
    </row>
    <row r="309" spans="1:2">
      <c r="A309" s="19"/>
      <c r="B309" s="20"/>
    </row>
    <row r="310" spans="1:2">
      <c r="A310" s="19"/>
      <c r="B310" s="20"/>
    </row>
    <row r="311" spans="1:2">
      <c r="A311" s="19"/>
      <c r="B311" s="20"/>
    </row>
    <row r="312" spans="1:2">
      <c r="A312" s="19"/>
      <c r="B312" s="20"/>
    </row>
    <row r="313" spans="1:2">
      <c r="A313" s="19"/>
      <c r="B313" s="20"/>
    </row>
    <row r="314" spans="1:2">
      <c r="A314" s="19"/>
      <c r="B314" s="20"/>
    </row>
    <row r="315" spans="1:2">
      <c r="A315" s="19"/>
      <c r="B315" s="20"/>
    </row>
    <row r="316" spans="1:2">
      <c r="A316" s="19"/>
      <c r="B316" s="20"/>
    </row>
    <row r="317" spans="1:2">
      <c r="A317" s="19"/>
      <c r="B317" s="20"/>
    </row>
    <row r="318" spans="1:2">
      <c r="A318" s="19"/>
      <c r="B318" s="20"/>
    </row>
    <row r="319" spans="1:2">
      <c r="A319" s="19"/>
      <c r="B319" s="20"/>
    </row>
    <row r="320" spans="1:2">
      <c r="A320" s="19"/>
      <c r="B320" s="20"/>
    </row>
    <row r="321" spans="1:2">
      <c r="A321" s="19"/>
      <c r="B321" s="20"/>
    </row>
    <row r="322" spans="1:2">
      <c r="A322" s="19"/>
      <c r="B322" s="20"/>
    </row>
    <row r="323" spans="1:2">
      <c r="A323" s="19"/>
      <c r="B323" s="20"/>
    </row>
    <row r="324" spans="1:2">
      <c r="A324" s="19"/>
      <c r="B324" s="20"/>
    </row>
    <row r="325" spans="1:2">
      <c r="A325" s="19"/>
      <c r="B325" s="20"/>
    </row>
    <row r="326" spans="1:2">
      <c r="A326" s="19"/>
      <c r="B326" s="20"/>
    </row>
    <row r="327" spans="1:2">
      <c r="A327" s="19"/>
      <c r="B327" s="20"/>
    </row>
    <row r="328" spans="1:2">
      <c r="A328" s="19"/>
      <c r="B328" s="20"/>
    </row>
    <row r="329" spans="1:2">
      <c r="A329" s="19"/>
      <c r="B329" s="20"/>
    </row>
    <row r="330" spans="1:2">
      <c r="A330" s="19"/>
      <c r="B330" s="20"/>
    </row>
    <row r="331" spans="1:2">
      <c r="A331" s="19"/>
      <c r="B331" s="20"/>
    </row>
    <row r="332" spans="1:2">
      <c r="A332" s="19"/>
      <c r="B332" s="20"/>
    </row>
    <row r="333" spans="1:2">
      <c r="A333" s="19"/>
      <c r="B333" s="20"/>
    </row>
    <row r="334" spans="1:2">
      <c r="A334" s="19"/>
      <c r="B334" s="20"/>
    </row>
    <row r="335" spans="1:2">
      <c r="A335" s="19"/>
      <c r="B335" s="20"/>
    </row>
    <row r="336" spans="1:2">
      <c r="A336" s="19"/>
      <c r="B336" s="20"/>
    </row>
    <row r="337" spans="1:2">
      <c r="A337" s="19"/>
      <c r="B337" s="20"/>
    </row>
    <row r="338" spans="1:2">
      <c r="A338" s="19"/>
      <c r="B338" s="20"/>
    </row>
    <row r="339" spans="1:2">
      <c r="A339" s="19"/>
      <c r="B339" s="20"/>
    </row>
    <row r="340" spans="1:2">
      <c r="A340" s="19"/>
      <c r="B340" s="20"/>
    </row>
    <row r="341" spans="1:2">
      <c r="A341" s="19"/>
      <c r="B341" s="20"/>
    </row>
    <row r="342" spans="1:2">
      <c r="A342" s="19"/>
      <c r="B342" s="20"/>
    </row>
    <row r="343" spans="1:2">
      <c r="A343" s="19"/>
      <c r="B343" s="20"/>
    </row>
    <row r="344" spans="1:2">
      <c r="A344" s="19"/>
      <c r="B344" s="20"/>
    </row>
    <row r="345" spans="1:2">
      <c r="A345" s="19"/>
      <c r="B345" s="20"/>
    </row>
    <row r="346" spans="1:2">
      <c r="A346" s="19"/>
      <c r="B346" s="20"/>
    </row>
    <row r="347" spans="1:2">
      <c r="A347" s="19"/>
      <c r="B347" s="20"/>
    </row>
    <row r="348" spans="1:2">
      <c r="A348" s="19"/>
      <c r="B348" s="20"/>
    </row>
    <row r="349" spans="1:2">
      <c r="A349" s="19"/>
      <c r="B349" s="20"/>
    </row>
    <row r="350" spans="1:2">
      <c r="A350" s="19"/>
      <c r="B350" s="20"/>
    </row>
    <row r="351" spans="1:2">
      <c r="A351" s="19"/>
      <c r="B351" s="20"/>
    </row>
    <row r="352" spans="1:2">
      <c r="A352" s="19"/>
      <c r="B352" s="20"/>
    </row>
    <row r="353" spans="1:2">
      <c r="A353" s="19"/>
      <c r="B353" s="20"/>
    </row>
    <row r="354" spans="1:2">
      <c r="A354" s="19"/>
      <c r="B354" s="20"/>
    </row>
    <row r="355" spans="1:2">
      <c r="A355" s="19"/>
      <c r="B355" s="20"/>
    </row>
    <row r="356" spans="1:2">
      <c r="A356" s="19"/>
      <c r="B356" s="20"/>
    </row>
    <row r="357" spans="1:2">
      <c r="A357" s="19"/>
      <c r="B357" s="20"/>
    </row>
    <row r="358" spans="1:2">
      <c r="A358" s="19"/>
      <c r="B358" s="20"/>
    </row>
    <row r="359" spans="1:2">
      <c r="A359" s="19"/>
      <c r="B359" s="20"/>
    </row>
    <row r="360" spans="1:2">
      <c r="A360" s="19"/>
      <c r="B360" s="20"/>
    </row>
    <row r="361" spans="1:2">
      <c r="A361" s="19"/>
      <c r="B361" s="20"/>
    </row>
    <row r="362" spans="1:2">
      <c r="A362" s="19"/>
      <c r="B362" s="20"/>
    </row>
    <row r="363" spans="1:2">
      <c r="A363" s="19"/>
      <c r="B363" s="20"/>
    </row>
    <row r="364" spans="1:2">
      <c r="A364" s="19"/>
      <c r="B364" s="20"/>
    </row>
    <row r="365" spans="1:2">
      <c r="A365" s="19"/>
      <c r="B365" s="20"/>
    </row>
    <row r="366" spans="1:2">
      <c r="A366" s="19"/>
      <c r="B366" s="20"/>
    </row>
    <row r="367" spans="1:2">
      <c r="A367" s="19"/>
      <c r="B367" s="20"/>
    </row>
    <row r="368" spans="1:2">
      <c r="A368" s="19"/>
      <c r="B368" s="20"/>
    </row>
    <row r="369" spans="1:2">
      <c r="A369" s="19"/>
      <c r="B369" s="20"/>
    </row>
    <row r="370" spans="1:2">
      <c r="A370" s="19"/>
      <c r="B370" s="20"/>
    </row>
    <row r="371" spans="1:2">
      <c r="A371" s="19"/>
      <c r="B371" s="20"/>
    </row>
    <row r="372" spans="1:2">
      <c r="A372" s="19"/>
      <c r="B372" s="20"/>
    </row>
    <row r="373" spans="1:2">
      <c r="A373" s="19"/>
      <c r="B373" s="20"/>
    </row>
    <row r="374" spans="1:2">
      <c r="A374" s="19"/>
      <c r="B374" s="20"/>
    </row>
    <row r="375" spans="1:2">
      <c r="A375" s="19"/>
      <c r="B375" s="20"/>
    </row>
    <row r="376" spans="1:2">
      <c r="A376" s="19"/>
      <c r="B376" s="20"/>
    </row>
    <row r="377" spans="1:2">
      <c r="A377" s="19"/>
      <c r="B377" s="20"/>
    </row>
    <row r="378" spans="1:2">
      <c r="A378" s="19"/>
      <c r="B378" s="20"/>
    </row>
    <row r="379" spans="1:2">
      <c r="A379" s="19"/>
      <c r="B379" s="20"/>
    </row>
    <row r="380" spans="1:2">
      <c r="A380" s="19"/>
      <c r="B380" s="20"/>
    </row>
    <row r="381" spans="1:2">
      <c r="A381" s="19"/>
      <c r="B381" s="20"/>
    </row>
    <row r="382" spans="1:2">
      <c r="A382" s="19"/>
      <c r="B382" s="20"/>
    </row>
    <row r="383" spans="1:2">
      <c r="A383" s="19"/>
      <c r="B383" s="20"/>
    </row>
    <row r="384" spans="1:2">
      <c r="A384" s="19"/>
      <c r="B384" s="20"/>
    </row>
    <row r="385" spans="1:2">
      <c r="A385" s="19"/>
      <c r="B385" s="20"/>
    </row>
    <row r="386" spans="1:2">
      <c r="A386" s="19"/>
      <c r="B386" s="20"/>
    </row>
    <row r="387" spans="1:2">
      <c r="A387" s="19"/>
      <c r="B387" s="20"/>
    </row>
    <row r="388" spans="1:2">
      <c r="A388" s="19"/>
      <c r="B388" s="20"/>
    </row>
    <row r="389" spans="1:2">
      <c r="A389" s="19"/>
      <c r="B389" s="20"/>
    </row>
    <row r="390" spans="1:2">
      <c r="A390" s="19"/>
      <c r="B390" s="20"/>
    </row>
    <row r="391" spans="1:2">
      <c r="A391" s="19"/>
      <c r="B391" s="20"/>
    </row>
    <row r="392" spans="1:2">
      <c r="A392" s="19"/>
      <c r="B392" s="20"/>
    </row>
    <row r="393" spans="1:2">
      <c r="A393" s="19"/>
      <c r="B393" s="20"/>
    </row>
    <row r="394" spans="1:2">
      <c r="A394" s="19"/>
      <c r="B394" s="20"/>
    </row>
    <row r="395" spans="1:2">
      <c r="A395" s="19"/>
      <c r="B395" s="20"/>
    </row>
    <row r="396" spans="1:2">
      <c r="A396" s="19"/>
      <c r="B396" s="20"/>
    </row>
    <row r="397" spans="1:2">
      <c r="A397" s="19"/>
      <c r="B397" s="20"/>
    </row>
    <row r="398" spans="1:2">
      <c r="A398" s="19"/>
      <c r="B398" s="20"/>
    </row>
    <row r="399" spans="1:2">
      <c r="A399" s="19"/>
      <c r="B399" s="20"/>
    </row>
    <row r="400" spans="1:2">
      <c r="A400" s="19"/>
      <c r="B400" s="20"/>
    </row>
    <row r="401" spans="1:2">
      <c r="A401" s="19"/>
      <c r="B401" s="20"/>
    </row>
    <row r="402" spans="1:2">
      <c r="A402" s="19"/>
      <c r="B402" s="20"/>
    </row>
    <row r="403" spans="1:2">
      <c r="A403" s="19"/>
      <c r="B403" s="20"/>
    </row>
    <row r="404" spans="1:2">
      <c r="A404" s="19"/>
      <c r="B404" s="20"/>
    </row>
    <row r="405" spans="1:2">
      <c r="A405" s="19"/>
      <c r="B405" s="20"/>
    </row>
    <row r="406" spans="1:2">
      <c r="A406" s="19"/>
      <c r="B406" s="20"/>
    </row>
    <row r="407" spans="1:2">
      <c r="A407" s="19"/>
      <c r="B407" s="20"/>
    </row>
    <row r="408" spans="1:2">
      <c r="A408" s="19"/>
      <c r="B408" s="20"/>
    </row>
    <row r="409" spans="1:2">
      <c r="A409" s="19"/>
      <c r="B409" s="20"/>
    </row>
    <row r="410" spans="1:2">
      <c r="A410" s="19"/>
      <c r="B410" s="20"/>
    </row>
    <row r="411" spans="1:2">
      <c r="A411" s="19"/>
      <c r="B411" s="20"/>
    </row>
    <row r="412" spans="1:2">
      <c r="A412" s="19"/>
      <c r="B412" s="20"/>
    </row>
    <row r="413" spans="1:2">
      <c r="A413" s="19"/>
      <c r="B413" s="20"/>
    </row>
    <row r="414" spans="1:2">
      <c r="A414" s="19"/>
      <c r="B414" s="20"/>
    </row>
    <row r="415" spans="1:2">
      <c r="A415" s="19"/>
      <c r="B415" s="20"/>
    </row>
    <row r="416" spans="1:2">
      <c r="A416" s="19"/>
      <c r="B416" s="20"/>
    </row>
    <row r="417" spans="1:2">
      <c r="A417" s="19"/>
      <c r="B417" s="20"/>
    </row>
    <row r="418" spans="1:2">
      <c r="A418" s="19"/>
      <c r="B418" s="20"/>
    </row>
    <row r="419" spans="1:2">
      <c r="A419" s="19"/>
      <c r="B419" s="20"/>
    </row>
    <row r="420" spans="1:2">
      <c r="A420" s="19"/>
      <c r="B420" s="20"/>
    </row>
    <row r="421" spans="1:2">
      <c r="A421" s="19"/>
      <c r="B421" s="20"/>
    </row>
    <row r="422" spans="1:2">
      <c r="A422" s="19"/>
      <c r="B422" s="20"/>
    </row>
    <row r="423" spans="1:2">
      <c r="A423" s="19"/>
      <c r="B423" s="20"/>
    </row>
    <row r="424" spans="1:2">
      <c r="A424" s="19"/>
      <c r="B424" s="20"/>
    </row>
    <row r="425" spans="1:2">
      <c r="A425" s="19"/>
      <c r="B425" s="20"/>
    </row>
    <row r="426" spans="1:2">
      <c r="A426" s="19"/>
      <c r="B426" s="20"/>
    </row>
    <row r="427" spans="1:2">
      <c r="A427" s="19"/>
      <c r="B427" s="20"/>
    </row>
    <row r="428" spans="1:2">
      <c r="A428" s="19"/>
      <c r="B428" s="20"/>
    </row>
    <row r="429" spans="1:2">
      <c r="A429" s="19"/>
      <c r="B429" s="20"/>
    </row>
    <row r="430" spans="1:2">
      <c r="A430" s="19"/>
      <c r="B430" s="20"/>
    </row>
    <row r="431" spans="1:2">
      <c r="A431" s="19"/>
      <c r="B431" s="20"/>
    </row>
    <row r="432" spans="1:2">
      <c r="A432" s="19"/>
      <c r="B432" s="20"/>
    </row>
    <row r="433" spans="1:2">
      <c r="A433" s="19"/>
      <c r="B433" s="20"/>
    </row>
    <row r="434" spans="1:2">
      <c r="A434" s="19"/>
      <c r="B434" s="20"/>
    </row>
    <row r="435" spans="1:2">
      <c r="A435" s="19"/>
      <c r="B435" s="20"/>
    </row>
    <row r="436" spans="1:2">
      <c r="A436" s="19"/>
      <c r="B436" s="20"/>
    </row>
    <row r="437" spans="1:2">
      <c r="A437" s="19"/>
      <c r="B437" s="20"/>
    </row>
    <row r="438" spans="1:2">
      <c r="A438" s="19"/>
      <c r="B438" s="20"/>
    </row>
    <row r="439" spans="1:2">
      <c r="A439" s="19"/>
      <c r="B439" s="20"/>
    </row>
    <row r="440" spans="1:2">
      <c r="A440" s="19"/>
      <c r="B440" s="20"/>
    </row>
    <row r="441" spans="1:2">
      <c r="A441" s="19"/>
      <c r="B441" s="20"/>
    </row>
    <row r="442" spans="1:2">
      <c r="A442" s="19"/>
      <c r="B442" s="20"/>
    </row>
    <row r="443" spans="1:2">
      <c r="A443" s="19"/>
      <c r="B443" s="20"/>
    </row>
    <row r="444" spans="1:2">
      <c r="A444" s="19"/>
      <c r="B444" s="20"/>
    </row>
    <row r="445" spans="1:2">
      <c r="A445" s="19"/>
      <c r="B445" s="20"/>
    </row>
    <row r="446" spans="1:2">
      <c r="A446" s="19"/>
      <c r="B446" s="20"/>
    </row>
    <row r="447" spans="1:2">
      <c r="A447" s="19"/>
      <c r="B447" s="20"/>
    </row>
    <row r="448" spans="1:2">
      <c r="A448" s="19"/>
      <c r="B448" s="20"/>
    </row>
    <row r="449" spans="1:2">
      <c r="A449" s="19"/>
      <c r="B449" s="20"/>
    </row>
    <row r="450" spans="1:2">
      <c r="A450" s="19"/>
      <c r="B450" s="20"/>
    </row>
    <row r="451" spans="1:2">
      <c r="A451" s="19"/>
      <c r="B451" s="20"/>
    </row>
    <row r="452" spans="1:2">
      <c r="A452" s="19"/>
      <c r="B452" s="20"/>
    </row>
    <row r="453" spans="1:2">
      <c r="A453" s="19"/>
      <c r="B453" s="20"/>
    </row>
    <row r="454" spans="1:2">
      <c r="A454" s="19"/>
      <c r="B454" s="20"/>
    </row>
    <row r="455" spans="1:2">
      <c r="A455" s="19"/>
      <c r="B455" s="20"/>
    </row>
    <row r="456" spans="1:2">
      <c r="A456" s="19"/>
      <c r="B456" s="20"/>
    </row>
    <row r="457" spans="1:2">
      <c r="A457" s="19"/>
      <c r="B457" s="20"/>
    </row>
    <row r="458" spans="1:2">
      <c r="A458" s="19"/>
      <c r="B458" s="20"/>
    </row>
    <row r="459" spans="1:2">
      <c r="A459" s="19"/>
      <c r="B459" s="20"/>
    </row>
    <row r="460" spans="1:2">
      <c r="A460" s="19"/>
      <c r="B460" s="20"/>
    </row>
    <row r="461" spans="1:2">
      <c r="A461" s="19"/>
      <c r="B461" s="20"/>
    </row>
    <row r="462" spans="1:2">
      <c r="A462" s="19"/>
      <c r="B462" s="20"/>
    </row>
    <row r="463" spans="1:2">
      <c r="A463" s="19"/>
      <c r="B463" s="20"/>
    </row>
    <row r="464" spans="1:2">
      <c r="A464" s="19"/>
      <c r="B464" s="20"/>
    </row>
    <row r="465" spans="1:2">
      <c r="A465" s="19"/>
      <c r="B465" s="20"/>
    </row>
    <row r="466" spans="1:2">
      <c r="A466" s="19"/>
      <c r="B466" s="20"/>
    </row>
    <row r="467" spans="1:2">
      <c r="A467" s="19"/>
      <c r="B467" s="20"/>
    </row>
    <row r="468" spans="1:2">
      <c r="A468" s="19"/>
      <c r="B468" s="20"/>
    </row>
    <row r="469" spans="1:2">
      <c r="A469" s="19"/>
      <c r="B469" s="20"/>
    </row>
    <row r="470" spans="1:2">
      <c r="A470" s="19"/>
      <c r="B470" s="20"/>
    </row>
    <row r="471" spans="1:2">
      <c r="A471" s="19"/>
      <c r="B471" s="20"/>
    </row>
    <row r="472" spans="1:2">
      <c r="A472" s="19"/>
      <c r="B472" s="20"/>
    </row>
    <row r="473" spans="1:2">
      <c r="A473" s="19"/>
      <c r="B473" s="20"/>
    </row>
    <row r="474" spans="1:2">
      <c r="A474" s="19"/>
      <c r="B474" s="20"/>
    </row>
    <row r="475" spans="1:2">
      <c r="A475" s="19"/>
      <c r="B475" s="20"/>
    </row>
    <row r="476" spans="1:2">
      <c r="A476" s="19"/>
      <c r="B476" s="20"/>
    </row>
    <row r="477" spans="1:2">
      <c r="A477" s="19"/>
      <c r="B477" s="20"/>
    </row>
    <row r="478" spans="1:2">
      <c r="A478" s="19"/>
      <c r="B478" s="20"/>
    </row>
    <row r="479" spans="1:2">
      <c r="A479" s="19"/>
      <c r="B479" s="20"/>
    </row>
    <row r="480" spans="1:2">
      <c r="A480" s="19"/>
      <c r="B480" s="20"/>
    </row>
    <row r="481" spans="1:2">
      <c r="A481" s="19"/>
      <c r="B481" s="20"/>
    </row>
    <row r="482" spans="1:2">
      <c r="A482" s="19"/>
      <c r="B482" s="20"/>
    </row>
    <row r="483" spans="1:2">
      <c r="A483" s="19"/>
      <c r="B483" s="20"/>
    </row>
    <row r="484" spans="1:2">
      <c r="A484" s="19"/>
      <c r="B484" s="20"/>
    </row>
    <row r="485" spans="1:2">
      <c r="A485" s="19"/>
      <c r="B485" s="20"/>
    </row>
    <row r="486" spans="1:2">
      <c r="A486" s="19"/>
      <c r="B486" s="20"/>
    </row>
    <row r="487" spans="1:2">
      <c r="A487" s="19"/>
      <c r="B487" s="20"/>
    </row>
    <row r="488" spans="1:2">
      <c r="A488" s="19"/>
      <c r="B488" s="20"/>
    </row>
    <row r="489" spans="1:2">
      <c r="A489" s="19"/>
      <c r="B489" s="20"/>
    </row>
    <row r="490" spans="1:2">
      <c r="A490" s="19"/>
      <c r="B490" s="20"/>
    </row>
    <row r="491" spans="1:2">
      <c r="A491" s="19"/>
      <c r="B491" s="20"/>
    </row>
    <row r="492" spans="1:2">
      <c r="A492" s="19"/>
      <c r="B492" s="20"/>
    </row>
    <row r="493" spans="1:2">
      <c r="A493" s="19"/>
      <c r="B493" s="20"/>
    </row>
    <row r="494" spans="1:2">
      <c r="A494" s="19"/>
      <c r="B494" s="20"/>
    </row>
    <row r="495" spans="1:2">
      <c r="A495" s="19"/>
      <c r="B495" s="20"/>
    </row>
    <row r="496" spans="1:2">
      <c r="A496" s="19"/>
      <c r="B496" s="20"/>
    </row>
    <row r="497" spans="1:2">
      <c r="A497" s="19"/>
      <c r="B497" s="20"/>
    </row>
    <row r="498" spans="1:2">
      <c r="A498" s="19"/>
      <c r="B498" s="20"/>
    </row>
    <row r="499" spans="1:2">
      <c r="A499" s="19"/>
      <c r="B499" s="20"/>
    </row>
    <row r="500" spans="1:2">
      <c r="A500" s="19"/>
      <c r="B500" s="20"/>
    </row>
    <row r="501" spans="1:2">
      <c r="A501" s="19"/>
      <c r="B501" s="20"/>
    </row>
    <row r="502" spans="1:2">
      <c r="A502" s="19"/>
      <c r="B502" s="20"/>
    </row>
    <row r="503" spans="1:2">
      <c r="A503" s="19"/>
      <c r="B503" s="20"/>
    </row>
    <row r="504" spans="1:2">
      <c r="A504" s="19"/>
      <c r="B504" s="20"/>
    </row>
    <row r="505" spans="1:2">
      <c r="A505" s="19"/>
      <c r="B505" s="20"/>
    </row>
    <row r="506" spans="1:2">
      <c r="A506" s="19"/>
      <c r="B506" s="20"/>
    </row>
    <row r="507" spans="1:2">
      <c r="A507" s="19"/>
      <c r="B507" s="20"/>
    </row>
  </sheetData>
  <mergeCells count="5">
    <mergeCell ref="D9:E9"/>
    <mergeCell ref="H6:J6"/>
    <mergeCell ref="A8:B8"/>
    <mergeCell ref="C8:D8"/>
    <mergeCell ref="H8:J8"/>
  </mergeCells>
  <phoneticPr fontId="2" type="noConversion"/>
  <printOptions headings="1" gridLines="1" gridLinesSet="0"/>
  <pageMargins left="0.75" right="0.75" top="1" bottom="1" header="0.5" footer="0.5"/>
  <headerFooter alignWithMargins="0">
    <oddHeader>&amp;A</oddHeader>
    <oddFooter>Page &amp;P</oddFooter>
  </headerFooter>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sheetPr codeName="Sheet3" enableFormatConditionsCalculation="0"/>
  <dimension ref="A1:N69"/>
  <sheetViews>
    <sheetView zoomScale="91" workbookViewId="0">
      <pane xSplit="1" ySplit="8" topLeftCell="B10" activePane="bottomRight" state="frozenSplit"/>
      <selection pane="topRight" activeCell="C1" sqref="C1"/>
      <selection pane="bottomLeft" activeCell="A6" sqref="A6"/>
      <selection pane="bottomRight" activeCell="M10" sqref="M10"/>
    </sheetView>
  </sheetViews>
  <sheetFormatPr defaultColWidth="8.85546875" defaultRowHeight="12.75"/>
  <cols>
    <col min="1" max="1" width="9.28515625" style="14" bestFit="1" customWidth="1"/>
    <col min="2" max="2" width="9.28515625" style="14" customWidth="1"/>
    <col min="3" max="3" width="9.28515625" style="14" bestFit="1" customWidth="1"/>
    <col min="4" max="4" width="12.42578125" style="14" bestFit="1" customWidth="1"/>
    <col min="5" max="5" width="9.28515625" style="14" bestFit="1" customWidth="1"/>
    <col min="6" max="6" width="12.42578125" style="23" bestFit="1" customWidth="1"/>
    <col min="7" max="7" width="9.85546875" style="14" bestFit="1" customWidth="1"/>
    <col min="8" max="8" width="10.85546875" style="14" bestFit="1" customWidth="1"/>
    <col min="9" max="9" width="12.140625" style="14" customWidth="1"/>
    <col min="10" max="10" width="13.140625" style="14" bestFit="1" customWidth="1"/>
    <col min="11" max="12" width="13.140625" style="14" customWidth="1"/>
    <col min="13" max="14" width="12.140625" style="14" bestFit="1" customWidth="1"/>
    <col min="15" max="258" width="8.85546875" style="14"/>
    <col min="259" max="259" width="9.28515625" style="14" bestFit="1" customWidth="1"/>
    <col min="260" max="260" width="9.28515625" style="14" customWidth="1"/>
    <col min="261" max="261" width="9.28515625" style="14" bestFit="1" customWidth="1"/>
    <col min="262" max="262" width="12.42578125" style="14" bestFit="1" customWidth="1"/>
    <col min="263" max="263" width="9.28515625" style="14" bestFit="1" customWidth="1"/>
    <col min="264" max="264" width="12.42578125" style="14" bestFit="1" customWidth="1"/>
    <col min="265" max="265" width="9.85546875" style="14" bestFit="1" customWidth="1"/>
    <col min="266" max="266" width="10.85546875" style="14" bestFit="1" customWidth="1"/>
    <col min="267" max="267" width="12.140625" style="14" customWidth="1"/>
    <col min="268" max="268" width="13.140625" style="14" bestFit="1" customWidth="1"/>
    <col min="269" max="269" width="8.85546875" style="14"/>
    <col min="270" max="270" width="12.140625" style="14" bestFit="1" customWidth="1"/>
    <col min="271" max="514" width="8.85546875" style="14"/>
    <col min="515" max="515" width="9.28515625" style="14" bestFit="1" customWidth="1"/>
    <col min="516" max="516" width="9.28515625" style="14" customWidth="1"/>
    <col min="517" max="517" width="9.28515625" style="14" bestFit="1" customWidth="1"/>
    <col min="518" max="518" width="12.42578125" style="14" bestFit="1" customWidth="1"/>
    <col min="519" max="519" width="9.28515625" style="14" bestFit="1" customWidth="1"/>
    <col min="520" max="520" width="12.42578125" style="14" bestFit="1" customWidth="1"/>
    <col min="521" max="521" width="9.85546875" style="14" bestFit="1" customWidth="1"/>
    <col min="522" max="522" width="10.85546875" style="14" bestFit="1" customWidth="1"/>
    <col min="523" max="523" width="12.140625" style="14" customWidth="1"/>
    <col min="524" max="524" width="13.140625" style="14" bestFit="1" customWidth="1"/>
    <col min="525" max="525" width="8.85546875" style="14"/>
    <col min="526" max="526" width="12.140625" style="14" bestFit="1" customWidth="1"/>
    <col min="527" max="770" width="8.85546875" style="14"/>
    <col min="771" max="771" width="9.28515625" style="14" bestFit="1" customWidth="1"/>
    <col min="772" max="772" width="9.28515625" style="14" customWidth="1"/>
    <col min="773" max="773" width="9.28515625" style="14" bestFit="1" customWidth="1"/>
    <col min="774" max="774" width="12.42578125" style="14" bestFit="1" customWidth="1"/>
    <col min="775" max="775" width="9.28515625" style="14" bestFit="1" customWidth="1"/>
    <col min="776" max="776" width="12.42578125" style="14" bestFit="1" customWidth="1"/>
    <col min="777" max="777" width="9.85546875" style="14" bestFit="1" customWidth="1"/>
    <col min="778" max="778" width="10.85546875" style="14" bestFit="1" customWidth="1"/>
    <col min="779" max="779" width="12.140625" style="14" customWidth="1"/>
    <col min="780" max="780" width="13.140625" style="14" bestFit="1" customWidth="1"/>
    <col min="781" max="781" width="8.85546875" style="14"/>
    <col min="782" max="782" width="12.140625" style="14" bestFit="1" customWidth="1"/>
    <col min="783" max="1026" width="8.85546875" style="14"/>
    <col min="1027" max="1027" width="9.28515625" style="14" bestFit="1" customWidth="1"/>
    <col min="1028" max="1028" width="9.28515625" style="14" customWidth="1"/>
    <col min="1029" max="1029" width="9.28515625" style="14" bestFit="1" customWidth="1"/>
    <col min="1030" max="1030" width="12.42578125" style="14" bestFit="1" customWidth="1"/>
    <col min="1031" max="1031" width="9.28515625" style="14" bestFit="1" customWidth="1"/>
    <col min="1032" max="1032" width="12.42578125" style="14" bestFit="1" customWidth="1"/>
    <col min="1033" max="1033" width="9.85546875" style="14" bestFit="1" customWidth="1"/>
    <col min="1034" max="1034" width="10.85546875" style="14" bestFit="1" customWidth="1"/>
    <col min="1035" max="1035" width="12.140625" style="14" customWidth="1"/>
    <col min="1036" max="1036" width="13.140625" style="14" bestFit="1" customWidth="1"/>
    <col min="1037" max="1037" width="8.85546875" style="14"/>
    <col min="1038" max="1038" width="12.140625" style="14" bestFit="1" customWidth="1"/>
    <col min="1039" max="1282" width="8.85546875" style="14"/>
    <col min="1283" max="1283" width="9.28515625" style="14" bestFit="1" customWidth="1"/>
    <col min="1284" max="1284" width="9.28515625" style="14" customWidth="1"/>
    <col min="1285" max="1285" width="9.28515625" style="14" bestFit="1" customWidth="1"/>
    <col min="1286" max="1286" width="12.42578125" style="14" bestFit="1" customWidth="1"/>
    <col min="1287" max="1287" width="9.28515625" style="14" bestFit="1" customWidth="1"/>
    <col min="1288" max="1288" width="12.42578125" style="14" bestFit="1" customWidth="1"/>
    <col min="1289" max="1289" width="9.85546875" style="14" bestFit="1" customWidth="1"/>
    <col min="1290" max="1290" width="10.85546875" style="14" bestFit="1" customWidth="1"/>
    <col min="1291" max="1291" width="12.140625" style="14" customWidth="1"/>
    <col min="1292" max="1292" width="13.140625" style="14" bestFit="1" customWidth="1"/>
    <col min="1293" max="1293" width="8.85546875" style="14"/>
    <col min="1294" max="1294" width="12.140625" style="14" bestFit="1" customWidth="1"/>
    <col min="1295" max="1538" width="8.85546875" style="14"/>
    <col min="1539" max="1539" width="9.28515625" style="14" bestFit="1" customWidth="1"/>
    <col min="1540" max="1540" width="9.28515625" style="14" customWidth="1"/>
    <col min="1541" max="1541" width="9.28515625" style="14" bestFit="1" customWidth="1"/>
    <col min="1542" max="1542" width="12.42578125" style="14" bestFit="1" customWidth="1"/>
    <col min="1543" max="1543" width="9.28515625" style="14" bestFit="1" customWidth="1"/>
    <col min="1544" max="1544" width="12.42578125" style="14" bestFit="1" customWidth="1"/>
    <col min="1545" max="1545" width="9.85546875" style="14" bestFit="1" customWidth="1"/>
    <col min="1546" max="1546" width="10.85546875" style="14" bestFit="1" customWidth="1"/>
    <col min="1547" max="1547" width="12.140625" style="14" customWidth="1"/>
    <col min="1548" max="1548" width="13.140625" style="14" bestFit="1" customWidth="1"/>
    <col min="1549" max="1549" width="8.85546875" style="14"/>
    <col min="1550" max="1550" width="12.140625" style="14" bestFit="1" customWidth="1"/>
    <col min="1551" max="1794" width="8.85546875" style="14"/>
    <col min="1795" max="1795" width="9.28515625" style="14" bestFit="1" customWidth="1"/>
    <col min="1796" max="1796" width="9.28515625" style="14" customWidth="1"/>
    <col min="1797" max="1797" width="9.28515625" style="14" bestFit="1" customWidth="1"/>
    <col min="1798" max="1798" width="12.42578125" style="14" bestFit="1" customWidth="1"/>
    <col min="1799" max="1799" width="9.28515625" style="14" bestFit="1" customWidth="1"/>
    <col min="1800" max="1800" width="12.42578125" style="14" bestFit="1" customWidth="1"/>
    <col min="1801" max="1801" width="9.85546875" style="14" bestFit="1" customWidth="1"/>
    <col min="1802" max="1802" width="10.85546875" style="14" bestFit="1" customWidth="1"/>
    <col min="1803" max="1803" width="12.140625" style="14" customWidth="1"/>
    <col min="1804" max="1804" width="13.140625" style="14" bestFit="1" customWidth="1"/>
    <col min="1805" max="1805" width="8.85546875" style="14"/>
    <col min="1806" max="1806" width="12.140625" style="14" bestFit="1" customWidth="1"/>
    <col min="1807" max="2050" width="8.85546875" style="14"/>
    <col min="2051" max="2051" width="9.28515625" style="14" bestFit="1" customWidth="1"/>
    <col min="2052" max="2052" width="9.28515625" style="14" customWidth="1"/>
    <col min="2053" max="2053" width="9.28515625" style="14" bestFit="1" customWidth="1"/>
    <col min="2054" max="2054" width="12.42578125" style="14" bestFit="1" customWidth="1"/>
    <col min="2055" max="2055" width="9.28515625" style="14" bestFit="1" customWidth="1"/>
    <col min="2056" max="2056" width="12.42578125" style="14" bestFit="1" customWidth="1"/>
    <col min="2057" max="2057" width="9.85546875" style="14" bestFit="1" customWidth="1"/>
    <col min="2058" max="2058" width="10.85546875" style="14" bestFit="1" customWidth="1"/>
    <col min="2059" max="2059" width="12.140625" style="14" customWidth="1"/>
    <col min="2060" max="2060" width="13.140625" style="14" bestFit="1" customWidth="1"/>
    <col min="2061" max="2061" width="8.85546875" style="14"/>
    <col min="2062" max="2062" width="12.140625" style="14" bestFit="1" customWidth="1"/>
    <col min="2063" max="2306" width="8.85546875" style="14"/>
    <col min="2307" max="2307" width="9.28515625" style="14" bestFit="1" customWidth="1"/>
    <col min="2308" max="2308" width="9.28515625" style="14" customWidth="1"/>
    <col min="2309" max="2309" width="9.28515625" style="14" bestFit="1" customWidth="1"/>
    <col min="2310" max="2310" width="12.42578125" style="14" bestFit="1" customWidth="1"/>
    <col min="2311" max="2311" width="9.28515625" style="14" bestFit="1" customWidth="1"/>
    <col min="2312" max="2312" width="12.42578125" style="14" bestFit="1" customWidth="1"/>
    <col min="2313" max="2313" width="9.85546875" style="14" bestFit="1" customWidth="1"/>
    <col min="2314" max="2314" width="10.85546875" style="14" bestFit="1" customWidth="1"/>
    <col min="2315" max="2315" width="12.140625" style="14" customWidth="1"/>
    <col min="2316" max="2316" width="13.140625" style="14" bestFit="1" customWidth="1"/>
    <col min="2317" max="2317" width="8.85546875" style="14"/>
    <col min="2318" max="2318" width="12.140625" style="14" bestFit="1" customWidth="1"/>
    <col min="2319" max="2562" width="8.85546875" style="14"/>
    <col min="2563" max="2563" width="9.28515625" style="14" bestFit="1" customWidth="1"/>
    <col min="2564" max="2564" width="9.28515625" style="14" customWidth="1"/>
    <col min="2565" max="2565" width="9.28515625" style="14" bestFit="1" customWidth="1"/>
    <col min="2566" max="2566" width="12.42578125" style="14" bestFit="1" customWidth="1"/>
    <col min="2567" max="2567" width="9.28515625" style="14" bestFit="1" customWidth="1"/>
    <col min="2568" max="2568" width="12.42578125" style="14" bestFit="1" customWidth="1"/>
    <col min="2569" max="2569" width="9.85546875" style="14" bestFit="1" customWidth="1"/>
    <col min="2570" max="2570" width="10.85546875" style="14" bestFit="1" customWidth="1"/>
    <col min="2571" max="2571" width="12.140625" style="14" customWidth="1"/>
    <col min="2572" max="2572" width="13.140625" style="14" bestFit="1" customWidth="1"/>
    <col min="2573" max="2573" width="8.85546875" style="14"/>
    <col min="2574" max="2574" width="12.140625" style="14" bestFit="1" customWidth="1"/>
    <col min="2575" max="2818" width="8.85546875" style="14"/>
    <col min="2819" max="2819" width="9.28515625" style="14" bestFit="1" customWidth="1"/>
    <col min="2820" max="2820" width="9.28515625" style="14" customWidth="1"/>
    <col min="2821" max="2821" width="9.28515625" style="14" bestFit="1" customWidth="1"/>
    <col min="2822" max="2822" width="12.42578125" style="14" bestFit="1" customWidth="1"/>
    <col min="2823" max="2823" width="9.28515625" style="14" bestFit="1" customWidth="1"/>
    <col min="2824" max="2824" width="12.42578125" style="14" bestFit="1" customWidth="1"/>
    <col min="2825" max="2825" width="9.85546875" style="14" bestFit="1" customWidth="1"/>
    <col min="2826" max="2826" width="10.85546875" style="14" bestFit="1" customWidth="1"/>
    <col min="2827" max="2827" width="12.140625" style="14" customWidth="1"/>
    <col min="2828" max="2828" width="13.140625" style="14" bestFit="1" customWidth="1"/>
    <col min="2829" max="2829" width="8.85546875" style="14"/>
    <col min="2830" max="2830" width="12.140625" style="14" bestFit="1" customWidth="1"/>
    <col min="2831" max="3074" width="8.85546875" style="14"/>
    <col min="3075" max="3075" width="9.28515625" style="14" bestFit="1" customWidth="1"/>
    <col min="3076" max="3076" width="9.28515625" style="14" customWidth="1"/>
    <col min="3077" max="3077" width="9.28515625" style="14" bestFit="1" customWidth="1"/>
    <col min="3078" max="3078" width="12.42578125" style="14" bestFit="1" customWidth="1"/>
    <col min="3079" max="3079" width="9.28515625" style="14" bestFit="1" customWidth="1"/>
    <col min="3080" max="3080" width="12.42578125" style="14" bestFit="1" customWidth="1"/>
    <col min="3081" max="3081" width="9.85546875" style="14" bestFit="1" customWidth="1"/>
    <col min="3082" max="3082" width="10.85546875" style="14" bestFit="1" customWidth="1"/>
    <col min="3083" max="3083" width="12.140625" style="14" customWidth="1"/>
    <col min="3084" max="3084" width="13.140625" style="14" bestFit="1" customWidth="1"/>
    <col min="3085" max="3085" width="8.85546875" style="14"/>
    <col min="3086" max="3086" width="12.140625" style="14" bestFit="1" customWidth="1"/>
    <col min="3087" max="3330" width="8.85546875" style="14"/>
    <col min="3331" max="3331" width="9.28515625" style="14" bestFit="1" customWidth="1"/>
    <col min="3332" max="3332" width="9.28515625" style="14" customWidth="1"/>
    <col min="3333" max="3333" width="9.28515625" style="14" bestFit="1" customWidth="1"/>
    <col min="3334" max="3334" width="12.42578125" style="14" bestFit="1" customWidth="1"/>
    <col min="3335" max="3335" width="9.28515625" style="14" bestFit="1" customWidth="1"/>
    <col min="3336" max="3336" width="12.42578125" style="14" bestFit="1" customWidth="1"/>
    <col min="3337" max="3337" width="9.85546875" style="14" bestFit="1" customWidth="1"/>
    <col min="3338" max="3338" width="10.85546875" style="14" bestFit="1" customWidth="1"/>
    <col min="3339" max="3339" width="12.140625" style="14" customWidth="1"/>
    <col min="3340" max="3340" width="13.140625" style="14" bestFit="1" customWidth="1"/>
    <col min="3341" max="3341" width="8.85546875" style="14"/>
    <col min="3342" max="3342" width="12.140625" style="14" bestFit="1" customWidth="1"/>
    <col min="3343" max="3586" width="8.85546875" style="14"/>
    <col min="3587" max="3587" width="9.28515625" style="14" bestFit="1" customWidth="1"/>
    <col min="3588" max="3588" width="9.28515625" style="14" customWidth="1"/>
    <col min="3589" max="3589" width="9.28515625" style="14" bestFit="1" customWidth="1"/>
    <col min="3590" max="3590" width="12.42578125" style="14" bestFit="1" customWidth="1"/>
    <col min="3591" max="3591" width="9.28515625" style="14" bestFit="1" customWidth="1"/>
    <col min="3592" max="3592" width="12.42578125" style="14" bestFit="1" customWidth="1"/>
    <col min="3593" max="3593" width="9.85546875" style="14" bestFit="1" customWidth="1"/>
    <col min="3594" max="3594" width="10.85546875" style="14" bestFit="1" customWidth="1"/>
    <col min="3595" max="3595" width="12.140625" style="14" customWidth="1"/>
    <col min="3596" max="3596" width="13.140625" style="14" bestFit="1" customWidth="1"/>
    <col min="3597" max="3597" width="8.85546875" style="14"/>
    <col min="3598" max="3598" width="12.140625" style="14" bestFit="1" customWidth="1"/>
    <col min="3599" max="3842" width="8.85546875" style="14"/>
    <col min="3843" max="3843" width="9.28515625" style="14" bestFit="1" customWidth="1"/>
    <col min="3844" max="3844" width="9.28515625" style="14" customWidth="1"/>
    <col min="3845" max="3845" width="9.28515625" style="14" bestFit="1" customWidth="1"/>
    <col min="3846" max="3846" width="12.42578125" style="14" bestFit="1" customWidth="1"/>
    <col min="3847" max="3847" width="9.28515625" style="14" bestFit="1" customWidth="1"/>
    <col min="3848" max="3848" width="12.42578125" style="14" bestFit="1" customWidth="1"/>
    <col min="3849" max="3849" width="9.85546875" style="14" bestFit="1" customWidth="1"/>
    <col min="3850" max="3850" width="10.85546875" style="14" bestFit="1" customWidth="1"/>
    <col min="3851" max="3851" width="12.140625" style="14" customWidth="1"/>
    <col min="3852" max="3852" width="13.140625" style="14" bestFit="1" customWidth="1"/>
    <col min="3853" max="3853" width="8.85546875" style="14"/>
    <col min="3854" max="3854" width="12.140625" style="14" bestFit="1" customWidth="1"/>
    <col min="3855" max="4098" width="8.85546875" style="14"/>
    <col min="4099" max="4099" width="9.28515625" style="14" bestFit="1" customWidth="1"/>
    <col min="4100" max="4100" width="9.28515625" style="14" customWidth="1"/>
    <col min="4101" max="4101" width="9.28515625" style="14" bestFit="1" customWidth="1"/>
    <col min="4102" max="4102" width="12.42578125" style="14" bestFit="1" customWidth="1"/>
    <col min="4103" max="4103" width="9.28515625" style="14" bestFit="1" customWidth="1"/>
    <col min="4104" max="4104" width="12.42578125" style="14" bestFit="1" customWidth="1"/>
    <col min="4105" max="4105" width="9.85546875" style="14" bestFit="1" customWidth="1"/>
    <col min="4106" max="4106" width="10.85546875" style="14" bestFit="1" customWidth="1"/>
    <col min="4107" max="4107" width="12.140625" style="14" customWidth="1"/>
    <col min="4108" max="4108" width="13.140625" style="14" bestFit="1" customWidth="1"/>
    <col min="4109" max="4109" width="8.85546875" style="14"/>
    <col min="4110" max="4110" width="12.140625" style="14" bestFit="1" customWidth="1"/>
    <col min="4111" max="4354" width="8.85546875" style="14"/>
    <col min="4355" max="4355" width="9.28515625" style="14" bestFit="1" customWidth="1"/>
    <col min="4356" max="4356" width="9.28515625" style="14" customWidth="1"/>
    <col min="4357" max="4357" width="9.28515625" style="14" bestFit="1" customWidth="1"/>
    <col min="4358" max="4358" width="12.42578125" style="14" bestFit="1" customWidth="1"/>
    <col min="4359" max="4359" width="9.28515625" style="14" bestFit="1" customWidth="1"/>
    <col min="4360" max="4360" width="12.42578125" style="14" bestFit="1" customWidth="1"/>
    <col min="4361" max="4361" width="9.85546875" style="14" bestFit="1" customWidth="1"/>
    <col min="4362" max="4362" width="10.85546875" style="14" bestFit="1" customWidth="1"/>
    <col min="4363" max="4363" width="12.140625" style="14" customWidth="1"/>
    <col min="4364" max="4364" width="13.140625" style="14" bestFit="1" customWidth="1"/>
    <col min="4365" max="4365" width="8.85546875" style="14"/>
    <col min="4366" max="4366" width="12.140625" style="14" bestFit="1" customWidth="1"/>
    <col min="4367" max="4610" width="8.85546875" style="14"/>
    <col min="4611" max="4611" width="9.28515625" style="14" bestFit="1" customWidth="1"/>
    <col min="4612" max="4612" width="9.28515625" style="14" customWidth="1"/>
    <col min="4613" max="4613" width="9.28515625" style="14" bestFit="1" customWidth="1"/>
    <col min="4614" max="4614" width="12.42578125" style="14" bestFit="1" customWidth="1"/>
    <col min="4615" max="4615" width="9.28515625" style="14" bestFit="1" customWidth="1"/>
    <col min="4616" max="4616" width="12.42578125" style="14" bestFit="1" customWidth="1"/>
    <col min="4617" max="4617" width="9.85546875" style="14" bestFit="1" customWidth="1"/>
    <col min="4618" max="4618" width="10.85546875" style="14" bestFit="1" customWidth="1"/>
    <col min="4619" max="4619" width="12.140625" style="14" customWidth="1"/>
    <col min="4620" max="4620" width="13.140625" style="14" bestFit="1" customWidth="1"/>
    <col min="4621" max="4621" width="8.85546875" style="14"/>
    <col min="4622" max="4622" width="12.140625" style="14" bestFit="1" customWidth="1"/>
    <col min="4623" max="4866" width="8.85546875" style="14"/>
    <col min="4867" max="4867" width="9.28515625" style="14" bestFit="1" customWidth="1"/>
    <col min="4868" max="4868" width="9.28515625" style="14" customWidth="1"/>
    <col min="4869" max="4869" width="9.28515625" style="14" bestFit="1" customWidth="1"/>
    <col min="4870" max="4870" width="12.42578125" style="14" bestFit="1" customWidth="1"/>
    <col min="4871" max="4871" width="9.28515625" style="14" bestFit="1" customWidth="1"/>
    <col min="4872" max="4872" width="12.42578125" style="14" bestFit="1" customWidth="1"/>
    <col min="4873" max="4873" width="9.85546875" style="14" bestFit="1" customWidth="1"/>
    <col min="4874" max="4874" width="10.85546875" style="14" bestFit="1" customWidth="1"/>
    <col min="4875" max="4875" width="12.140625" style="14" customWidth="1"/>
    <col min="4876" max="4876" width="13.140625" style="14" bestFit="1" customWidth="1"/>
    <col min="4877" max="4877" width="8.85546875" style="14"/>
    <col min="4878" max="4878" width="12.140625" style="14" bestFit="1" customWidth="1"/>
    <col min="4879" max="5122" width="8.85546875" style="14"/>
    <col min="5123" max="5123" width="9.28515625" style="14" bestFit="1" customWidth="1"/>
    <col min="5124" max="5124" width="9.28515625" style="14" customWidth="1"/>
    <col min="5125" max="5125" width="9.28515625" style="14" bestFit="1" customWidth="1"/>
    <col min="5126" max="5126" width="12.42578125" style="14" bestFit="1" customWidth="1"/>
    <col min="5127" max="5127" width="9.28515625" style="14" bestFit="1" customWidth="1"/>
    <col min="5128" max="5128" width="12.42578125" style="14" bestFit="1" customWidth="1"/>
    <col min="5129" max="5129" width="9.85546875" style="14" bestFit="1" customWidth="1"/>
    <col min="5130" max="5130" width="10.85546875" style="14" bestFit="1" customWidth="1"/>
    <col min="5131" max="5131" width="12.140625" style="14" customWidth="1"/>
    <col min="5132" max="5132" width="13.140625" style="14" bestFit="1" customWidth="1"/>
    <col min="5133" max="5133" width="8.85546875" style="14"/>
    <col min="5134" max="5134" width="12.140625" style="14" bestFit="1" customWidth="1"/>
    <col min="5135" max="5378" width="8.85546875" style="14"/>
    <col min="5379" max="5379" width="9.28515625" style="14" bestFit="1" customWidth="1"/>
    <col min="5380" max="5380" width="9.28515625" style="14" customWidth="1"/>
    <col min="5381" max="5381" width="9.28515625" style="14" bestFit="1" customWidth="1"/>
    <col min="5382" max="5382" width="12.42578125" style="14" bestFit="1" customWidth="1"/>
    <col min="5383" max="5383" width="9.28515625" style="14" bestFit="1" customWidth="1"/>
    <col min="5384" max="5384" width="12.42578125" style="14" bestFit="1" customWidth="1"/>
    <col min="5385" max="5385" width="9.85546875" style="14" bestFit="1" customWidth="1"/>
    <col min="5386" max="5386" width="10.85546875" style="14" bestFit="1" customWidth="1"/>
    <col min="5387" max="5387" width="12.140625" style="14" customWidth="1"/>
    <col min="5388" max="5388" width="13.140625" style="14" bestFit="1" customWidth="1"/>
    <col min="5389" max="5389" width="8.85546875" style="14"/>
    <col min="5390" max="5390" width="12.140625" style="14" bestFit="1" customWidth="1"/>
    <col min="5391" max="5634" width="8.85546875" style="14"/>
    <col min="5635" max="5635" width="9.28515625" style="14" bestFit="1" customWidth="1"/>
    <col min="5636" max="5636" width="9.28515625" style="14" customWidth="1"/>
    <col min="5637" max="5637" width="9.28515625" style="14" bestFit="1" customWidth="1"/>
    <col min="5638" max="5638" width="12.42578125" style="14" bestFit="1" customWidth="1"/>
    <col min="5639" max="5639" width="9.28515625" style="14" bestFit="1" customWidth="1"/>
    <col min="5640" max="5640" width="12.42578125" style="14" bestFit="1" customWidth="1"/>
    <col min="5641" max="5641" width="9.85546875" style="14" bestFit="1" customWidth="1"/>
    <col min="5642" max="5642" width="10.85546875" style="14" bestFit="1" customWidth="1"/>
    <col min="5643" max="5643" width="12.140625" style="14" customWidth="1"/>
    <col min="5644" max="5644" width="13.140625" style="14" bestFit="1" customWidth="1"/>
    <col min="5645" max="5645" width="8.85546875" style="14"/>
    <col min="5646" max="5646" width="12.140625" style="14" bestFit="1" customWidth="1"/>
    <col min="5647" max="5890" width="8.85546875" style="14"/>
    <col min="5891" max="5891" width="9.28515625" style="14" bestFit="1" customWidth="1"/>
    <col min="5892" max="5892" width="9.28515625" style="14" customWidth="1"/>
    <col min="5893" max="5893" width="9.28515625" style="14" bestFit="1" customWidth="1"/>
    <col min="5894" max="5894" width="12.42578125" style="14" bestFit="1" customWidth="1"/>
    <col min="5895" max="5895" width="9.28515625" style="14" bestFit="1" customWidth="1"/>
    <col min="5896" max="5896" width="12.42578125" style="14" bestFit="1" customWidth="1"/>
    <col min="5897" max="5897" width="9.85546875" style="14" bestFit="1" customWidth="1"/>
    <col min="5898" max="5898" width="10.85546875" style="14" bestFit="1" customWidth="1"/>
    <col min="5899" max="5899" width="12.140625" style="14" customWidth="1"/>
    <col min="5900" max="5900" width="13.140625" style="14" bestFit="1" customWidth="1"/>
    <col min="5901" max="5901" width="8.85546875" style="14"/>
    <col min="5902" max="5902" width="12.140625" style="14" bestFit="1" customWidth="1"/>
    <col min="5903" max="6146" width="8.85546875" style="14"/>
    <col min="6147" max="6147" width="9.28515625" style="14" bestFit="1" customWidth="1"/>
    <col min="6148" max="6148" width="9.28515625" style="14" customWidth="1"/>
    <col min="6149" max="6149" width="9.28515625" style="14" bestFit="1" customWidth="1"/>
    <col min="6150" max="6150" width="12.42578125" style="14" bestFit="1" customWidth="1"/>
    <col min="6151" max="6151" width="9.28515625" style="14" bestFit="1" customWidth="1"/>
    <col min="6152" max="6152" width="12.42578125" style="14" bestFit="1" customWidth="1"/>
    <col min="6153" max="6153" width="9.85546875" style="14" bestFit="1" customWidth="1"/>
    <col min="6154" max="6154" width="10.85546875" style="14" bestFit="1" customWidth="1"/>
    <col min="6155" max="6155" width="12.140625" style="14" customWidth="1"/>
    <col min="6156" max="6156" width="13.140625" style="14" bestFit="1" customWidth="1"/>
    <col min="6157" max="6157" width="8.85546875" style="14"/>
    <col min="6158" max="6158" width="12.140625" style="14" bestFit="1" customWidth="1"/>
    <col min="6159" max="6402" width="8.85546875" style="14"/>
    <col min="6403" max="6403" width="9.28515625" style="14" bestFit="1" customWidth="1"/>
    <col min="6404" max="6404" width="9.28515625" style="14" customWidth="1"/>
    <col min="6405" max="6405" width="9.28515625" style="14" bestFit="1" customWidth="1"/>
    <col min="6406" max="6406" width="12.42578125" style="14" bestFit="1" customWidth="1"/>
    <col min="6407" max="6407" width="9.28515625" style="14" bestFit="1" customWidth="1"/>
    <col min="6408" max="6408" width="12.42578125" style="14" bestFit="1" customWidth="1"/>
    <col min="6409" max="6409" width="9.85546875" style="14" bestFit="1" customWidth="1"/>
    <col min="6410" max="6410" width="10.85546875" style="14" bestFit="1" customWidth="1"/>
    <col min="6411" max="6411" width="12.140625" style="14" customWidth="1"/>
    <col min="6412" max="6412" width="13.140625" style="14" bestFit="1" customWidth="1"/>
    <col min="6413" max="6413" width="8.85546875" style="14"/>
    <col min="6414" max="6414" width="12.140625" style="14" bestFit="1" customWidth="1"/>
    <col min="6415" max="6658" width="8.85546875" style="14"/>
    <col min="6659" max="6659" width="9.28515625" style="14" bestFit="1" customWidth="1"/>
    <col min="6660" max="6660" width="9.28515625" style="14" customWidth="1"/>
    <col min="6661" max="6661" width="9.28515625" style="14" bestFit="1" customWidth="1"/>
    <col min="6662" max="6662" width="12.42578125" style="14" bestFit="1" customWidth="1"/>
    <col min="6663" max="6663" width="9.28515625" style="14" bestFit="1" customWidth="1"/>
    <col min="6664" max="6664" width="12.42578125" style="14" bestFit="1" customWidth="1"/>
    <col min="6665" max="6665" width="9.85546875" style="14" bestFit="1" customWidth="1"/>
    <col min="6666" max="6666" width="10.85546875" style="14" bestFit="1" customWidth="1"/>
    <col min="6667" max="6667" width="12.140625" style="14" customWidth="1"/>
    <col min="6668" max="6668" width="13.140625" style="14" bestFit="1" customWidth="1"/>
    <col min="6669" max="6669" width="8.85546875" style="14"/>
    <col min="6670" max="6670" width="12.140625" style="14" bestFit="1" customWidth="1"/>
    <col min="6671" max="6914" width="8.85546875" style="14"/>
    <col min="6915" max="6915" width="9.28515625" style="14" bestFit="1" customWidth="1"/>
    <col min="6916" max="6916" width="9.28515625" style="14" customWidth="1"/>
    <col min="6917" max="6917" width="9.28515625" style="14" bestFit="1" customWidth="1"/>
    <col min="6918" max="6918" width="12.42578125" style="14" bestFit="1" customWidth="1"/>
    <col min="6919" max="6919" width="9.28515625" style="14" bestFit="1" customWidth="1"/>
    <col min="6920" max="6920" width="12.42578125" style="14" bestFit="1" customWidth="1"/>
    <col min="6921" max="6921" width="9.85546875" style="14" bestFit="1" customWidth="1"/>
    <col min="6922" max="6922" width="10.85546875" style="14" bestFit="1" customWidth="1"/>
    <col min="6923" max="6923" width="12.140625" style="14" customWidth="1"/>
    <col min="6924" max="6924" width="13.140625" style="14" bestFit="1" customWidth="1"/>
    <col min="6925" max="6925" width="8.85546875" style="14"/>
    <col min="6926" max="6926" width="12.140625" style="14" bestFit="1" customWidth="1"/>
    <col min="6927" max="7170" width="8.85546875" style="14"/>
    <col min="7171" max="7171" width="9.28515625" style="14" bestFit="1" customWidth="1"/>
    <col min="7172" max="7172" width="9.28515625" style="14" customWidth="1"/>
    <col min="7173" max="7173" width="9.28515625" style="14" bestFit="1" customWidth="1"/>
    <col min="7174" max="7174" width="12.42578125" style="14" bestFit="1" customWidth="1"/>
    <col min="7175" max="7175" width="9.28515625" style="14" bestFit="1" customWidth="1"/>
    <col min="7176" max="7176" width="12.42578125" style="14" bestFit="1" customWidth="1"/>
    <col min="7177" max="7177" width="9.85546875" style="14" bestFit="1" customWidth="1"/>
    <col min="7178" max="7178" width="10.85546875" style="14" bestFit="1" customWidth="1"/>
    <col min="7179" max="7179" width="12.140625" style="14" customWidth="1"/>
    <col min="7180" max="7180" width="13.140625" style="14" bestFit="1" customWidth="1"/>
    <col min="7181" max="7181" width="8.85546875" style="14"/>
    <col min="7182" max="7182" width="12.140625" style="14" bestFit="1" customWidth="1"/>
    <col min="7183" max="7426" width="8.85546875" style="14"/>
    <col min="7427" max="7427" width="9.28515625" style="14" bestFit="1" customWidth="1"/>
    <col min="7428" max="7428" width="9.28515625" style="14" customWidth="1"/>
    <col min="7429" max="7429" width="9.28515625" style="14" bestFit="1" customWidth="1"/>
    <col min="7430" max="7430" width="12.42578125" style="14" bestFit="1" customWidth="1"/>
    <col min="7431" max="7431" width="9.28515625" style="14" bestFit="1" customWidth="1"/>
    <col min="7432" max="7432" width="12.42578125" style="14" bestFit="1" customWidth="1"/>
    <col min="7433" max="7433" width="9.85546875" style="14" bestFit="1" customWidth="1"/>
    <col min="7434" max="7434" width="10.85546875" style="14" bestFit="1" customWidth="1"/>
    <col min="7435" max="7435" width="12.140625" style="14" customWidth="1"/>
    <col min="7436" max="7436" width="13.140625" style="14" bestFit="1" customWidth="1"/>
    <col min="7437" max="7437" width="8.85546875" style="14"/>
    <col min="7438" max="7438" width="12.140625" style="14" bestFit="1" customWidth="1"/>
    <col min="7439" max="7682" width="8.85546875" style="14"/>
    <col min="7683" max="7683" width="9.28515625" style="14" bestFit="1" customWidth="1"/>
    <col min="7684" max="7684" width="9.28515625" style="14" customWidth="1"/>
    <col min="7685" max="7685" width="9.28515625" style="14" bestFit="1" customWidth="1"/>
    <col min="7686" max="7686" width="12.42578125" style="14" bestFit="1" customWidth="1"/>
    <col min="7687" max="7687" width="9.28515625" style="14" bestFit="1" customWidth="1"/>
    <col min="7688" max="7688" width="12.42578125" style="14" bestFit="1" customWidth="1"/>
    <col min="7689" max="7689" width="9.85546875" style="14" bestFit="1" customWidth="1"/>
    <col min="7690" max="7690" width="10.85546875" style="14" bestFit="1" customWidth="1"/>
    <col min="7691" max="7691" width="12.140625" style="14" customWidth="1"/>
    <col min="7692" max="7692" width="13.140625" style="14" bestFit="1" customWidth="1"/>
    <col min="7693" max="7693" width="8.85546875" style="14"/>
    <col min="7694" max="7694" width="12.140625" style="14" bestFit="1" customWidth="1"/>
    <col min="7695" max="7938" width="8.85546875" style="14"/>
    <col min="7939" max="7939" width="9.28515625" style="14" bestFit="1" customWidth="1"/>
    <col min="7940" max="7940" width="9.28515625" style="14" customWidth="1"/>
    <col min="7941" max="7941" width="9.28515625" style="14" bestFit="1" customWidth="1"/>
    <col min="7942" max="7942" width="12.42578125" style="14" bestFit="1" customWidth="1"/>
    <col min="7943" max="7943" width="9.28515625" style="14" bestFit="1" customWidth="1"/>
    <col min="7944" max="7944" width="12.42578125" style="14" bestFit="1" customWidth="1"/>
    <col min="7945" max="7945" width="9.85546875" style="14" bestFit="1" customWidth="1"/>
    <col min="7946" max="7946" width="10.85546875" style="14" bestFit="1" customWidth="1"/>
    <col min="7947" max="7947" width="12.140625" style="14" customWidth="1"/>
    <col min="7948" max="7948" width="13.140625" style="14" bestFit="1" customWidth="1"/>
    <col min="7949" max="7949" width="8.85546875" style="14"/>
    <col min="7950" max="7950" width="12.140625" style="14" bestFit="1" customWidth="1"/>
    <col min="7951" max="8194" width="8.85546875" style="14"/>
    <col min="8195" max="8195" width="9.28515625" style="14" bestFit="1" customWidth="1"/>
    <col min="8196" max="8196" width="9.28515625" style="14" customWidth="1"/>
    <col min="8197" max="8197" width="9.28515625" style="14" bestFit="1" customWidth="1"/>
    <col min="8198" max="8198" width="12.42578125" style="14" bestFit="1" customWidth="1"/>
    <col min="8199" max="8199" width="9.28515625" style="14" bestFit="1" customWidth="1"/>
    <col min="8200" max="8200" width="12.42578125" style="14" bestFit="1" customWidth="1"/>
    <col min="8201" max="8201" width="9.85546875" style="14" bestFit="1" customWidth="1"/>
    <col min="8202" max="8202" width="10.85546875" style="14" bestFit="1" customWidth="1"/>
    <col min="8203" max="8203" width="12.140625" style="14" customWidth="1"/>
    <col min="8204" max="8204" width="13.140625" style="14" bestFit="1" customWidth="1"/>
    <col min="8205" max="8205" width="8.85546875" style="14"/>
    <col min="8206" max="8206" width="12.140625" style="14" bestFit="1" customWidth="1"/>
    <col min="8207" max="8450" width="8.85546875" style="14"/>
    <col min="8451" max="8451" width="9.28515625" style="14" bestFit="1" customWidth="1"/>
    <col min="8452" max="8452" width="9.28515625" style="14" customWidth="1"/>
    <col min="8453" max="8453" width="9.28515625" style="14" bestFit="1" customWidth="1"/>
    <col min="8454" max="8454" width="12.42578125" style="14" bestFit="1" customWidth="1"/>
    <col min="8455" max="8455" width="9.28515625" style="14" bestFit="1" customWidth="1"/>
    <col min="8456" max="8456" width="12.42578125" style="14" bestFit="1" customWidth="1"/>
    <col min="8457" max="8457" width="9.85546875" style="14" bestFit="1" customWidth="1"/>
    <col min="8458" max="8458" width="10.85546875" style="14" bestFit="1" customWidth="1"/>
    <col min="8459" max="8459" width="12.140625" style="14" customWidth="1"/>
    <col min="8460" max="8460" width="13.140625" style="14" bestFit="1" customWidth="1"/>
    <col min="8461" max="8461" width="8.85546875" style="14"/>
    <col min="8462" max="8462" width="12.140625" style="14" bestFit="1" customWidth="1"/>
    <col min="8463" max="8706" width="8.85546875" style="14"/>
    <col min="8707" max="8707" width="9.28515625" style="14" bestFit="1" customWidth="1"/>
    <col min="8708" max="8708" width="9.28515625" style="14" customWidth="1"/>
    <col min="8709" max="8709" width="9.28515625" style="14" bestFit="1" customWidth="1"/>
    <col min="8710" max="8710" width="12.42578125" style="14" bestFit="1" customWidth="1"/>
    <col min="8711" max="8711" width="9.28515625" style="14" bestFit="1" customWidth="1"/>
    <col min="8712" max="8712" width="12.42578125" style="14" bestFit="1" customWidth="1"/>
    <col min="8713" max="8713" width="9.85546875" style="14" bestFit="1" customWidth="1"/>
    <col min="8714" max="8714" width="10.85546875" style="14" bestFit="1" customWidth="1"/>
    <col min="8715" max="8715" width="12.140625" style="14" customWidth="1"/>
    <col min="8716" max="8716" width="13.140625" style="14" bestFit="1" customWidth="1"/>
    <col min="8717" max="8717" width="8.85546875" style="14"/>
    <col min="8718" max="8718" width="12.140625" style="14" bestFit="1" customWidth="1"/>
    <col min="8719" max="8962" width="8.85546875" style="14"/>
    <col min="8963" max="8963" width="9.28515625" style="14" bestFit="1" customWidth="1"/>
    <col min="8964" max="8964" width="9.28515625" style="14" customWidth="1"/>
    <col min="8965" max="8965" width="9.28515625" style="14" bestFit="1" customWidth="1"/>
    <col min="8966" max="8966" width="12.42578125" style="14" bestFit="1" customWidth="1"/>
    <col min="8967" max="8967" width="9.28515625" style="14" bestFit="1" customWidth="1"/>
    <col min="8968" max="8968" width="12.42578125" style="14" bestFit="1" customWidth="1"/>
    <col min="8969" max="8969" width="9.85546875" style="14" bestFit="1" customWidth="1"/>
    <col min="8970" max="8970" width="10.85546875" style="14" bestFit="1" customWidth="1"/>
    <col min="8971" max="8971" width="12.140625" style="14" customWidth="1"/>
    <col min="8972" max="8972" width="13.140625" style="14" bestFit="1" customWidth="1"/>
    <col min="8973" max="8973" width="8.85546875" style="14"/>
    <col min="8974" max="8974" width="12.140625" style="14" bestFit="1" customWidth="1"/>
    <col min="8975" max="9218" width="8.85546875" style="14"/>
    <col min="9219" max="9219" width="9.28515625" style="14" bestFit="1" customWidth="1"/>
    <col min="9220" max="9220" width="9.28515625" style="14" customWidth="1"/>
    <col min="9221" max="9221" width="9.28515625" style="14" bestFit="1" customWidth="1"/>
    <col min="9222" max="9222" width="12.42578125" style="14" bestFit="1" customWidth="1"/>
    <col min="9223" max="9223" width="9.28515625" style="14" bestFit="1" customWidth="1"/>
    <col min="9224" max="9224" width="12.42578125" style="14" bestFit="1" customWidth="1"/>
    <col min="9225" max="9225" width="9.85546875" style="14" bestFit="1" customWidth="1"/>
    <col min="9226" max="9226" width="10.85546875" style="14" bestFit="1" customWidth="1"/>
    <col min="9227" max="9227" width="12.140625" style="14" customWidth="1"/>
    <col min="9228" max="9228" width="13.140625" style="14" bestFit="1" customWidth="1"/>
    <col min="9229" max="9229" width="8.85546875" style="14"/>
    <col min="9230" max="9230" width="12.140625" style="14" bestFit="1" customWidth="1"/>
    <col min="9231" max="9474" width="8.85546875" style="14"/>
    <col min="9475" max="9475" width="9.28515625" style="14" bestFit="1" customWidth="1"/>
    <col min="9476" max="9476" width="9.28515625" style="14" customWidth="1"/>
    <col min="9477" max="9477" width="9.28515625" style="14" bestFit="1" customWidth="1"/>
    <col min="9478" max="9478" width="12.42578125" style="14" bestFit="1" customWidth="1"/>
    <col min="9479" max="9479" width="9.28515625" style="14" bestFit="1" customWidth="1"/>
    <col min="9480" max="9480" width="12.42578125" style="14" bestFit="1" customWidth="1"/>
    <col min="9481" max="9481" width="9.85546875" style="14" bestFit="1" customWidth="1"/>
    <col min="9482" max="9482" width="10.85546875" style="14" bestFit="1" customWidth="1"/>
    <col min="9483" max="9483" width="12.140625" style="14" customWidth="1"/>
    <col min="9484" max="9484" width="13.140625" style="14" bestFit="1" customWidth="1"/>
    <col min="9485" max="9485" width="8.85546875" style="14"/>
    <col min="9486" max="9486" width="12.140625" style="14" bestFit="1" customWidth="1"/>
    <col min="9487" max="9730" width="8.85546875" style="14"/>
    <col min="9731" max="9731" width="9.28515625" style="14" bestFit="1" customWidth="1"/>
    <col min="9732" max="9732" width="9.28515625" style="14" customWidth="1"/>
    <col min="9733" max="9733" width="9.28515625" style="14" bestFit="1" customWidth="1"/>
    <col min="9734" max="9734" width="12.42578125" style="14" bestFit="1" customWidth="1"/>
    <col min="9735" max="9735" width="9.28515625" style="14" bestFit="1" customWidth="1"/>
    <col min="9736" max="9736" width="12.42578125" style="14" bestFit="1" customWidth="1"/>
    <col min="9737" max="9737" width="9.85546875" style="14" bestFit="1" customWidth="1"/>
    <col min="9738" max="9738" width="10.85546875" style="14" bestFit="1" customWidth="1"/>
    <col min="9739" max="9739" width="12.140625" style="14" customWidth="1"/>
    <col min="9740" max="9740" width="13.140625" style="14" bestFit="1" customWidth="1"/>
    <col min="9741" max="9741" width="8.85546875" style="14"/>
    <col min="9742" max="9742" width="12.140625" style="14" bestFit="1" customWidth="1"/>
    <col min="9743" max="9986" width="8.85546875" style="14"/>
    <col min="9987" max="9987" width="9.28515625" style="14" bestFit="1" customWidth="1"/>
    <col min="9988" max="9988" width="9.28515625" style="14" customWidth="1"/>
    <col min="9989" max="9989" width="9.28515625" style="14" bestFit="1" customWidth="1"/>
    <col min="9990" max="9990" width="12.42578125" style="14" bestFit="1" customWidth="1"/>
    <col min="9991" max="9991" width="9.28515625" style="14" bestFit="1" customWidth="1"/>
    <col min="9992" max="9992" width="12.42578125" style="14" bestFit="1" customWidth="1"/>
    <col min="9993" max="9993" width="9.85546875" style="14" bestFit="1" customWidth="1"/>
    <col min="9994" max="9994" width="10.85546875" style="14" bestFit="1" customWidth="1"/>
    <col min="9995" max="9995" width="12.140625" style="14" customWidth="1"/>
    <col min="9996" max="9996" width="13.140625" style="14" bestFit="1" customWidth="1"/>
    <col min="9997" max="9997" width="8.85546875" style="14"/>
    <col min="9998" max="9998" width="12.140625" style="14" bestFit="1" customWidth="1"/>
    <col min="9999" max="10242" width="8.85546875" style="14"/>
    <col min="10243" max="10243" width="9.28515625" style="14" bestFit="1" customWidth="1"/>
    <col min="10244" max="10244" width="9.28515625" style="14" customWidth="1"/>
    <col min="10245" max="10245" width="9.28515625" style="14" bestFit="1" customWidth="1"/>
    <col min="10246" max="10246" width="12.42578125" style="14" bestFit="1" customWidth="1"/>
    <col min="10247" max="10247" width="9.28515625" style="14" bestFit="1" customWidth="1"/>
    <col min="10248" max="10248" width="12.42578125" style="14" bestFit="1" customWidth="1"/>
    <col min="10249" max="10249" width="9.85546875" style="14" bestFit="1" customWidth="1"/>
    <col min="10250" max="10250" width="10.85546875" style="14" bestFit="1" customWidth="1"/>
    <col min="10251" max="10251" width="12.140625" style="14" customWidth="1"/>
    <col min="10252" max="10252" width="13.140625" style="14" bestFit="1" customWidth="1"/>
    <col min="10253" max="10253" width="8.85546875" style="14"/>
    <col min="10254" max="10254" width="12.140625" style="14" bestFit="1" customWidth="1"/>
    <col min="10255" max="10498" width="8.85546875" style="14"/>
    <col min="10499" max="10499" width="9.28515625" style="14" bestFit="1" customWidth="1"/>
    <col min="10500" max="10500" width="9.28515625" style="14" customWidth="1"/>
    <col min="10501" max="10501" width="9.28515625" style="14" bestFit="1" customWidth="1"/>
    <col min="10502" max="10502" width="12.42578125" style="14" bestFit="1" customWidth="1"/>
    <col min="10503" max="10503" width="9.28515625" style="14" bestFit="1" customWidth="1"/>
    <col min="10504" max="10504" width="12.42578125" style="14" bestFit="1" customWidth="1"/>
    <col min="10505" max="10505" width="9.85546875" style="14" bestFit="1" customWidth="1"/>
    <col min="10506" max="10506" width="10.85546875" style="14" bestFit="1" customWidth="1"/>
    <col min="10507" max="10507" width="12.140625" style="14" customWidth="1"/>
    <col min="10508" max="10508" width="13.140625" style="14" bestFit="1" customWidth="1"/>
    <col min="10509" max="10509" width="8.85546875" style="14"/>
    <col min="10510" max="10510" width="12.140625" style="14" bestFit="1" customWidth="1"/>
    <col min="10511" max="10754" width="8.85546875" style="14"/>
    <col min="10755" max="10755" width="9.28515625" style="14" bestFit="1" customWidth="1"/>
    <col min="10756" max="10756" width="9.28515625" style="14" customWidth="1"/>
    <col min="10757" max="10757" width="9.28515625" style="14" bestFit="1" customWidth="1"/>
    <col min="10758" max="10758" width="12.42578125" style="14" bestFit="1" customWidth="1"/>
    <col min="10759" max="10759" width="9.28515625" style="14" bestFit="1" customWidth="1"/>
    <col min="10760" max="10760" width="12.42578125" style="14" bestFit="1" customWidth="1"/>
    <col min="10761" max="10761" width="9.85546875" style="14" bestFit="1" customWidth="1"/>
    <col min="10762" max="10762" width="10.85546875" style="14" bestFit="1" customWidth="1"/>
    <col min="10763" max="10763" width="12.140625" style="14" customWidth="1"/>
    <col min="10764" max="10764" width="13.140625" style="14" bestFit="1" customWidth="1"/>
    <col min="10765" max="10765" width="8.85546875" style="14"/>
    <col min="10766" max="10766" width="12.140625" style="14" bestFit="1" customWidth="1"/>
    <col min="10767" max="11010" width="8.85546875" style="14"/>
    <col min="11011" max="11011" width="9.28515625" style="14" bestFit="1" customWidth="1"/>
    <col min="11012" max="11012" width="9.28515625" style="14" customWidth="1"/>
    <col min="11013" max="11013" width="9.28515625" style="14" bestFit="1" customWidth="1"/>
    <col min="11014" max="11014" width="12.42578125" style="14" bestFit="1" customWidth="1"/>
    <col min="11015" max="11015" width="9.28515625" style="14" bestFit="1" customWidth="1"/>
    <col min="11016" max="11016" width="12.42578125" style="14" bestFit="1" customWidth="1"/>
    <col min="11017" max="11017" width="9.85546875" style="14" bestFit="1" customWidth="1"/>
    <col min="11018" max="11018" width="10.85546875" style="14" bestFit="1" customWidth="1"/>
    <col min="11019" max="11019" width="12.140625" style="14" customWidth="1"/>
    <col min="11020" max="11020" width="13.140625" style="14" bestFit="1" customWidth="1"/>
    <col min="11021" max="11021" width="8.85546875" style="14"/>
    <col min="11022" max="11022" width="12.140625" style="14" bestFit="1" customWidth="1"/>
    <col min="11023" max="11266" width="8.85546875" style="14"/>
    <col min="11267" max="11267" width="9.28515625" style="14" bestFit="1" customWidth="1"/>
    <col min="11268" max="11268" width="9.28515625" style="14" customWidth="1"/>
    <col min="11269" max="11269" width="9.28515625" style="14" bestFit="1" customWidth="1"/>
    <col min="11270" max="11270" width="12.42578125" style="14" bestFit="1" customWidth="1"/>
    <col min="11271" max="11271" width="9.28515625" style="14" bestFit="1" customWidth="1"/>
    <col min="11272" max="11272" width="12.42578125" style="14" bestFit="1" customWidth="1"/>
    <col min="11273" max="11273" width="9.85546875" style="14" bestFit="1" customWidth="1"/>
    <col min="11274" max="11274" width="10.85546875" style="14" bestFit="1" customWidth="1"/>
    <col min="11275" max="11275" width="12.140625" style="14" customWidth="1"/>
    <col min="11276" max="11276" width="13.140625" style="14" bestFit="1" customWidth="1"/>
    <col min="11277" max="11277" width="8.85546875" style="14"/>
    <col min="11278" max="11278" width="12.140625" style="14" bestFit="1" customWidth="1"/>
    <col min="11279" max="11522" width="8.85546875" style="14"/>
    <col min="11523" max="11523" width="9.28515625" style="14" bestFit="1" customWidth="1"/>
    <col min="11524" max="11524" width="9.28515625" style="14" customWidth="1"/>
    <col min="11525" max="11525" width="9.28515625" style="14" bestFit="1" customWidth="1"/>
    <col min="11526" max="11526" width="12.42578125" style="14" bestFit="1" customWidth="1"/>
    <col min="11527" max="11527" width="9.28515625" style="14" bestFit="1" customWidth="1"/>
    <col min="11528" max="11528" width="12.42578125" style="14" bestFit="1" customWidth="1"/>
    <col min="11529" max="11529" width="9.85546875" style="14" bestFit="1" customWidth="1"/>
    <col min="11530" max="11530" width="10.85546875" style="14" bestFit="1" customWidth="1"/>
    <col min="11531" max="11531" width="12.140625" style="14" customWidth="1"/>
    <col min="11532" max="11532" width="13.140625" style="14" bestFit="1" customWidth="1"/>
    <col min="11533" max="11533" width="8.85546875" style="14"/>
    <col min="11534" max="11534" width="12.140625" style="14" bestFit="1" customWidth="1"/>
    <col min="11535" max="11778" width="8.85546875" style="14"/>
    <col min="11779" max="11779" width="9.28515625" style="14" bestFit="1" customWidth="1"/>
    <col min="11780" max="11780" width="9.28515625" style="14" customWidth="1"/>
    <col min="11781" max="11781" width="9.28515625" style="14" bestFit="1" customWidth="1"/>
    <col min="11782" max="11782" width="12.42578125" style="14" bestFit="1" customWidth="1"/>
    <col min="11783" max="11783" width="9.28515625" style="14" bestFit="1" customWidth="1"/>
    <col min="11784" max="11784" width="12.42578125" style="14" bestFit="1" customWidth="1"/>
    <col min="11785" max="11785" width="9.85546875" style="14" bestFit="1" customWidth="1"/>
    <col min="11786" max="11786" width="10.85546875" style="14" bestFit="1" customWidth="1"/>
    <col min="11787" max="11787" width="12.140625" style="14" customWidth="1"/>
    <col min="11788" max="11788" width="13.140625" style="14" bestFit="1" customWidth="1"/>
    <col min="11789" max="11789" width="8.85546875" style="14"/>
    <col min="11790" max="11790" width="12.140625" style="14" bestFit="1" customWidth="1"/>
    <col min="11791" max="12034" width="8.85546875" style="14"/>
    <col min="12035" max="12035" width="9.28515625" style="14" bestFit="1" customWidth="1"/>
    <col min="12036" max="12036" width="9.28515625" style="14" customWidth="1"/>
    <col min="12037" max="12037" width="9.28515625" style="14" bestFit="1" customWidth="1"/>
    <col min="12038" max="12038" width="12.42578125" style="14" bestFit="1" customWidth="1"/>
    <col min="12039" max="12039" width="9.28515625" style="14" bestFit="1" customWidth="1"/>
    <col min="12040" max="12040" width="12.42578125" style="14" bestFit="1" customWidth="1"/>
    <col min="12041" max="12041" width="9.85546875" style="14" bestFit="1" customWidth="1"/>
    <col min="12042" max="12042" width="10.85546875" style="14" bestFit="1" customWidth="1"/>
    <col min="12043" max="12043" width="12.140625" style="14" customWidth="1"/>
    <col min="12044" max="12044" width="13.140625" style="14" bestFit="1" customWidth="1"/>
    <col min="12045" max="12045" width="8.85546875" style="14"/>
    <col min="12046" max="12046" width="12.140625" style="14" bestFit="1" customWidth="1"/>
    <col min="12047" max="12290" width="8.85546875" style="14"/>
    <col min="12291" max="12291" width="9.28515625" style="14" bestFit="1" customWidth="1"/>
    <col min="12292" max="12292" width="9.28515625" style="14" customWidth="1"/>
    <col min="12293" max="12293" width="9.28515625" style="14" bestFit="1" customWidth="1"/>
    <col min="12294" max="12294" width="12.42578125" style="14" bestFit="1" customWidth="1"/>
    <col min="12295" max="12295" width="9.28515625" style="14" bestFit="1" customWidth="1"/>
    <col min="12296" max="12296" width="12.42578125" style="14" bestFit="1" customWidth="1"/>
    <col min="12297" max="12297" width="9.85546875" style="14" bestFit="1" customWidth="1"/>
    <col min="12298" max="12298" width="10.85546875" style="14" bestFit="1" customWidth="1"/>
    <col min="12299" max="12299" width="12.140625" style="14" customWidth="1"/>
    <col min="12300" max="12300" width="13.140625" style="14" bestFit="1" customWidth="1"/>
    <col min="12301" max="12301" width="8.85546875" style="14"/>
    <col min="12302" max="12302" width="12.140625" style="14" bestFit="1" customWidth="1"/>
    <col min="12303" max="12546" width="8.85546875" style="14"/>
    <col min="12547" max="12547" width="9.28515625" style="14" bestFit="1" customWidth="1"/>
    <col min="12548" max="12548" width="9.28515625" style="14" customWidth="1"/>
    <col min="12549" max="12549" width="9.28515625" style="14" bestFit="1" customWidth="1"/>
    <col min="12550" max="12550" width="12.42578125" style="14" bestFit="1" customWidth="1"/>
    <col min="12551" max="12551" width="9.28515625" style="14" bestFit="1" customWidth="1"/>
    <col min="12552" max="12552" width="12.42578125" style="14" bestFit="1" customWidth="1"/>
    <col min="12553" max="12553" width="9.85546875" style="14" bestFit="1" customWidth="1"/>
    <col min="12554" max="12554" width="10.85546875" style="14" bestFit="1" customWidth="1"/>
    <col min="12555" max="12555" width="12.140625" style="14" customWidth="1"/>
    <col min="12556" max="12556" width="13.140625" style="14" bestFit="1" customWidth="1"/>
    <col min="12557" max="12557" width="8.85546875" style="14"/>
    <col min="12558" max="12558" width="12.140625" style="14" bestFit="1" customWidth="1"/>
    <col min="12559" max="12802" width="8.85546875" style="14"/>
    <col min="12803" max="12803" width="9.28515625" style="14" bestFit="1" customWidth="1"/>
    <col min="12804" max="12804" width="9.28515625" style="14" customWidth="1"/>
    <col min="12805" max="12805" width="9.28515625" style="14" bestFit="1" customWidth="1"/>
    <col min="12806" max="12806" width="12.42578125" style="14" bestFit="1" customWidth="1"/>
    <col min="12807" max="12807" width="9.28515625" style="14" bestFit="1" customWidth="1"/>
    <col min="12808" max="12808" width="12.42578125" style="14" bestFit="1" customWidth="1"/>
    <col min="12809" max="12809" width="9.85546875" style="14" bestFit="1" customWidth="1"/>
    <col min="12810" max="12810" width="10.85546875" style="14" bestFit="1" customWidth="1"/>
    <col min="12811" max="12811" width="12.140625" style="14" customWidth="1"/>
    <col min="12812" max="12812" width="13.140625" style="14" bestFit="1" customWidth="1"/>
    <col min="12813" max="12813" width="8.85546875" style="14"/>
    <col min="12814" max="12814" width="12.140625" style="14" bestFit="1" customWidth="1"/>
    <col min="12815" max="13058" width="8.85546875" style="14"/>
    <col min="13059" max="13059" width="9.28515625" style="14" bestFit="1" customWidth="1"/>
    <col min="13060" max="13060" width="9.28515625" style="14" customWidth="1"/>
    <col min="13061" max="13061" width="9.28515625" style="14" bestFit="1" customWidth="1"/>
    <col min="13062" max="13062" width="12.42578125" style="14" bestFit="1" customWidth="1"/>
    <col min="13063" max="13063" width="9.28515625" style="14" bestFit="1" customWidth="1"/>
    <col min="13064" max="13064" width="12.42578125" style="14" bestFit="1" customWidth="1"/>
    <col min="13065" max="13065" width="9.85546875" style="14" bestFit="1" customWidth="1"/>
    <col min="13066" max="13066" width="10.85546875" style="14" bestFit="1" customWidth="1"/>
    <col min="13067" max="13067" width="12.140625" style="14" customWidth="1"/>
    <col min="13068" max="13068" width="13.140625" style="14" bestFit="1" customWidth="1"/>
    <col min="13069" max="13069" width="8.85546875" style="14"/>
    <col min="13070" max="13070" width="12.140625" style="14" bestFit="1" customWidth="1"/>
    <col min="13071" max="13314" width="8.85546875" style="14"/>
    <col min="13315" max="13315" width="9.28515625" style="14" bestFit="1" customWidth="1"/>
    <col min="13316" max="13316" width="9.28515625" style="14" customWidth="1"/>
    <col min="13317" max="13317" width="9.28515625" style="14" bestFit="1" customWidth="1"/>
    <col min="13318" max="13318" width="12.42578125" style="14" bestFit="1" customWidth="1"/>
    <col min="13319" max="13319" width="9.28515625" style="14" bestFit="1" customWidth="1"/>
    <col min="13320" max="13320" width="12.42578125" style="14" bestFit="1" customWidth="1"/>
    <col min="13321" max="13321" width="9.85546875" style="14" bestFit="1" customWidth="1"/>
    <col min="13322" max="13322" width="10.85546875" style="14" bestFit="1" customWidth="1"/>
    <col min="13323" max="13323" width="12.140625" style="14" customWidth="1"/>
    <col min="13324" max="13324" width="13.140625" style="14" bestFit="1" customWidth="1"/>
    <col min="13325" max="13325" width="8.85546875" style="14"/>
    <col min="13326" max="13326" width="12.140625" style="14" bestFit="1" customWidth="1"/>
    <col min="13327" max="13570" width="8.85546875" style="14"/>
    <col min="13571" max="13571" width="9.28515625" style="14" bestFit="1" customWidth="1"/>
    <col min="13572" max="13572" width="9.28515625" style="14" customWidth="1"/>
    <col min="13573" max="13573" width="9.28515625" style="14" bestFit="1" customWidth="1"/>
    <col min="13574" max="13574" width="12.42578125" style="14" bestFit="1" customWidth="1"/>
    <col min="13575" max="13575" width="9.28515625" style="14" bestFit="1" customWidth="1"/>
    <col min="13576" max="13576" width="12.42578125" style="14" bestFit="1" customWidth="1"/>
    <col min="13577" max="13577" width="9.85546875" style="14" bestFit="1" customWidth="1"/>
    <col min="13578" max="13578" width="10.85546875" style="14" bestFit="1" customWidth="1"/>
    <col min="13579" max="13579" width="12.140625" style="14" customWidth="1"/>
    <col min="13580" max="13580" width="13.140625" style="14" bestFit="1" customWidth="1"/>
    <col min="13581" max="13581" width="8.85546875" style="14"/>
    <col min="13582" max="13582" width="12.140625" style="14" bestFit="1" customWidth="1"/>
    <col min="13583" max="13826" width="8.85546875" style="14"/>
    <col min="13827" max="13827" width="9.28515625" style="14" bestFit="1" customWidth="1"/>
    <col min="13828" max="13828" width="9.28515625" style="14" customWidth="1"/>
    <col min="13829" max="13829" width="9.28515625" style="14" bestFit="1" customWidth="1"/>
    <col min="13830" max="13830" width="12.42578125" style="14" bestFit="1" customWidth="1"/>
    <col min="13831" max="13831" width="9.28515625" style="14" bestFit="1" customWidth="1"/>
    <col min="13832" max="13832" width="12.42578125" style="14" bestFit="1" customWidth="1"/>
    <col min="13833" max="13833" width="9.85546875" style="14" bestFit="1" customWidth="1"/>
    <col min="13834" max="13834" width="10.85546875" style="14" bestFit="1" customWidth="1"/>
    <col min="13835" max="13835" width="12.140625" style="14" customWidth="1"/>
    <col min="13836" max="13836" width="13.140625" style="14" bestFit="1" customWidth="1"/>
    <col min="13837" max="13837" width="8.85546875" style="14"/>
    <col min="13838" max="13838" width="12.140625" style="14" bestFit="1" customWidth="1"/>
    <col min="13839" max="14082" width="8.85546875" style="14"/>
    <col min="14083" max="14083" width="9.28515625" style="14" bestFit="1" customWidth="1"/>
    <col min="14084" max="14084" width="9.28515625" style="14" customWidth="1"/>
    <col min="14085" max="14085" width="9.28515625" style="14" bestFit="1" customWidth="1"/>
    <col min="14086" max="14086" width="12.42578125" style="14" bestFit="1" customWidth="1"/>
    <col min="14087" max="14087" width="9.28515625" style="14" bestFit="1" customWidth="1"/>
    <col min="14088" max="14088" width="12.42578125" style="14" bestFit="1" customWidth="1"/>
    <col min="14089" max="14089" width="9.85546875" style="14" bestFit="1" customWidth="1"/>
    <col min="14090" max="14090" width="10.85546875" style="14" bestFit="1" customWidth="1"/>
    <col min="14091" max="14091" width="12.140625" style="14" customWidth="1"/>
    <col min="14092" max="14092" width="13.140625" style="14" bestFit="1" customWidth="1"/>
    <col min="14093" max="14093" width="8.85546875" style="14"/>
    <col min="14094" max="14094" width="12.140625" style="14" bestFit="1" customWidth="1"/>
    <col min="14095" max="14338" width="8.85546875" style="14"/>
    <col min="14339" max="14339" width="9.28515625" style="14" bestFit="1" customWidth="1"/>
    <col min="14340" max="14340" width="9.28515625" style="14" customWidth="1"/>
    <col min="14341" max="14341" width="9.28515625" style="14" bestFit="1" customWidth="1"/>
    <col min="14342" max="14342" width="12.42578125" style="14" bestFit="1" customWidth="1"/>
    <col min="14343" max="14343" width="9.28515625" style="14" bestFit="1" customWidth="1"/>
    <col min="14344" max="14344" width="12.42578125" style="14" bestFit="1" customWidth="1"/>
    <col min="14345" max="14345" width="9.85546875" style="14" bestFit="1" customWidth="1"/>
    <col min="14346" max="14346" width="10.85546875" style="14" bestFit="1" customWidth="1"/>
    <col min="14347" max="14347" width="12.140625" style="14" customWidth="1"/>
    <col min="14348" max="14348" width="13.140625" style="14" bestFit="1" customWidth="1"/>
    <col min="14349" max="14349" width="8.85546875" style="14"/>
    <col min="14350" max="14350" width="12.140625" style="14" bestFit="1" customWidth="1"/>
    <col min="14351" max="14594" width="8.85546875" style="14"/>
    <col min="14595" max="14595" width="9.28515625" style="14" bestFit="1" customWidth="1"/>
    <col min="14596" max="14596" width="9.28515625" style="14" customWidth="1"/>
    <col min="14597" max="14597" width="9.28515625" style="14" bestFit="1" customWidth="1"/>
    <col min="14598" max="14598" width="12.42578125" style="14" bestFit="1" customWidth="1"/>
    <col min="14599" max="14599" width="9.28515625" style="14" bestFit="1" customWidth="1"/>
    <col min="14600" max="14600" width="12.42578125" style="14" bestFit="1" customWidth="1"/>
    <col min="14601" max="14601" width="9.85546875" style="14" bestFit="1" customWidth="1"/>
    <col min="14602" max="14602" width="10.85546875" style="14" bestFit="1" customWidth="1"/>
    <col min="14603" max="14603" width="12.140625" style="14" customWidth="1"/>
    <col min="14604" max="14604" width="13.140625" style="14" bestFit="1" customWidth="1"/>
    <col min="14605" max="14605" width="8.85546875" style="14"/>
    <col min="14606" max="14606" width="12.140625" style="14" bestFit="1" customWidth="1"/>
    <col min="14607" max="14850" width="8.85546875" style="14"/>
    <col min="14851" max="14851" width="9.28515625" style="14" bestFit="1" customWidth="1"/>
    <col min="14852" max="14852" width="9.28515625" style="14" customWidth="1"/>
    <col min="14853" max="14853" width="9.28515625" style="14" bestFit="1" customWidth="1"/>
    <col min="14854" max="14854" width="12.42578125" style="14" bestFit="1" customWidth="1"/>
    <col min="14855" max="14855" width="9.28515625" style="14" bestFit="1" customWidth="1"/>
    <col min="14856" max="14856" width="12.42578125" style="14" bestFit="1" customWidth="1"/>
    <col min="14857" max="14857" width="9.85546875" style="14" bestFit="1" customWidth="1"/>
    <col min="14858" max="14858" width="10.85546875" style="14" bestFit="1" customWidth="1"/>
    <col min="14859" max="14859" width="12.140625" style="14" customWidth="1"/>
    <col min="14860" max="14860" width="13.140625" style="14" bestFit="1" customWidth="1"/>
    <col min="14861" max="14861" width="8.85546875" style="14"/>
    <col min="14862" max="14862" width="12.140625" style="14" bestFit="1" customWidth="1"/>
    <col min="14863" max="15106" width="8.85546875" style="14"/>
    <col min="15107" max="15107" width="9.28515625" style="14" bestFit="1" customWidth="1"/>
    <col min="15108" max="15108" width="9.28515625" style="14" customWidth="1"/>
    <col min="15109" max="15109" width="9.28515625" style="14" bestFit="1" customWidth="1"/>
    <col min="15110" max="15110" width="12.42578125" style="14" bestFit="1" customWidth="1"/>
    <col min="15111" max="15111" width="9.28515625" style="14" bestFit="1" customWidth="1"/>
    <col min="15112" max="15112" width="12.42578125" style="14" bestFit="1" customWidth="1"/>
    <col min="15113" max="15113" width="9.85546875" style="14" bestFit="1" customWidth="1"/>
    <col min="15114" max="15114" width="10.85546875" style="14" bestFit="1" customWidth="1"/>
    <col min="15115" max="15115" width="12.140625" style="14" customWidth="1"/>
    <col min="15116" max="15116" width="13.140625" style="14" bestFit="1" customWidth="1"/>
    <col min="15117" max="15117" width="8.85546875" style="14"/>
    <col min="15118" max="15118" width="12.140625" style="14" bestFit="1" customWidth="1"/>
    <col min="15119" max="15362" width="8.85546875" style="14"/>
    <col min="15363" max="15363" width="9.28515625" style="14" bestFit="1" customWidth="1"/>
    <col min="15364" max="15364" width="9.28515625" style="14" customWidth="1"/>
    <col min="15365" max="15365" width="9.28515625" style="14" bestFit="1" customWidth="1"/>
    <col min="15366" max="15366" width="12.42578125" style="14" bestFit="1" customWidth="1"/>
    <col min="15367" max="15367" width="9.28515625" style="14" bestFit="1" customWidth="1"/>
    <col min="15368" max="15368" width="12.42578125" style="14" bestFit="1" customWidth="1"/>
    <col min="15369" max="15369" width="9.85546875" style="14" bestFit="1" customWidth="1"/>
    <col min="15370" max="15370" width="10.85546875" style="14" bestFit="1" customWidth="1"/>
    <col min="15371" max="15371" width="12.140625" style="14" customWidth="1"/>
    <col min="15372" max="15372" width="13.140625" style="14" bestFit="1" customWidth="1"/>
    <col min="15373" max="15373" width="8.85546875" style="14"/>
    <col min="15374" max="15374" width="12.140625" style="14" bestFit="1" customWidth="1"/>
    <col min="15375" max="15618" width="8.85546875" style="14"/>
    <col min="15619" max="15619" width="9.28515625" style="14" bestFit="1" customWidth="1"/>
    <col min="15620" max="15620" width="9.28515625" style="14" customWidth="1"/>
    <col min="15621" max="15621" width="9.28515625" style="14" bestFit="1" customWidth="1"/>
    <col min="15622" max="15622" width="12.42578125" style="14" bestFit="1" customWidth="1"/>
    <col min="15623" max="15623" width="9.28515625" style="14" bestFit="1" customWidth="1"/>
    <col min="15624" max="15624" width="12.42578125" style="14" bestFit="1" customWidth="1"/>
    <col min="15625" max="15625" width="9.85546875" style="14" bestFit="1" customWidth="1"/>
    <col min="15626" max="15626" width="10.85546875" style="14" bestFit="1" customWidth="1"/>
    <col min="15627" max="15627" width="12.140625" style="14" customWidth="1"/>
    <col min="15628" max="15628" width="13.140625" style="14" bestFit="1" customWidth="1"/>
    <col min="15629" max="15629" width="8.85546875" style="14"/>
    <col min="15630" max="15630" width="12.140625" style="14" bestFit="1" customWidth="1"/>
    <col min="15631" max="15874" width="8.85546875" style="14"/>
    <col min="15875" max="15875" width="9.28515625" style="14" bestFit="1" customWidth="1"/>
    <col min="15876" max="15876" width="9.28515625" style="14" customWidth="1"/>
    <col min="15877" max="15877" width="9.28515625" style="14" bestFit="1" customWidth="1"/>
    <col min="15878" max="15878" width="12.42578125" style="14" bestFit="1" customWidth="1"/>
    <col min="15879" max="15879" width="9.28515625" style="14" bestFit="1" customWidth="1"/>
    <col min="15880" max="15880" width="12.42578125" style="14" bestFit="1" customWidth="1"/>
    <col min="15881" max="15881" width="9.85546875" style="14" bestFit="1" customWidth="1"/>
    <col min="15882" max="15882" width="10.85546875" style="14" bestFit="1" customWidth="1"/>
    <col min="15883" max="15883" width="12.140625" style="14" customWidth="1"/>
    <col min="15884" max="15884" width="13.140625" style="14" bestFit="1" customWidth="1"/>
    <col min="15885" max="15885" width="8.85546875" style="14"/>
    <col min="15886" max="15886" width="12.140625" style="14" bestFit="1" customWidth="1"/>
    <col min="15887" max="16130" width="8.85546875" style="14"/>
    <col min="16131" max="16131" width="9.28515625" style="14" bestFit="1" customWidth="1"/>
    <col min="16132" max="16132" width="9.28515625" style="14" customWidth="1"/>
    <col min="16133" max="16133" width="9.28515625" style="14" bestFit="1" customWidth="1"/>
    <col min="16134" max="16134" width="12.42578125" style="14" bestFit="1" customWidth="1"/>
    <col min="16135" max="16135" width="9.28515625" style="14" bestFit="1" customWidth="1"/>
    <col min="16136" max="16136" width="12.42578125" style="14" bestFit="1" customWidth="1"/>
    <col min="16137" max="16137" width="9.85546875" style="14" bestFit="1" customWidth="1"/>
    <col min="16138" max="16138" width="10.85546875" style="14" bestFit="1" customWidth="1"/>
    <col min="16139" max="16139" width="12.140625" style="14" customWidth="1"/>
    <col min="16140" max="16140" width="13.140625" style="14" bestFit="1" customWidth="1"/>
    <col min="16141" max="16141" width="8.85546875" style="14"/>
    <col min="16142" max="16142" width="12.140625" style="14" bestFit="1" customWidth="1"/>
    <col min="16143" max="16384" width="8.85546875" style="14"/>
  </cols>
  <sheetData>
    <row r="1" spans="1:14" ht="25.5">
      <c r="A1" s="54" t="s">
        <v>141</v>
      </c>
      <c r="B1" s="54"/>
      <c r="C1" s="22">
        <f>IF('User Interface'!D55="15 Year Fixed Rate",1,IF('User Interface'!D55="30 Year Fixed Rate",2,3))</f>
        <v>2</v>
      </c>
      <c r="G1" s="24" t="s">
        <v>226</v>
      </c>
    </row>
    <row r="2" spans="1:14">
      <c r="D2" s="48"/>
      <c r="M2" s="14" t="s">
        <v>13</v>
      </c>
      <c r="N2" s="14">
        <v>80000</v>
      </c>
    </row>
    <row r="3" spans="1:14" ht="25.5">
      <c r="A3" s="54" t="s">
        <v>227</v>
      </c>
      <c r="B3" s="54"/>
      <c r="C3" s="22">
        <f>IF(C1=1,30,IF(C1=2,15,30))</f>
        <v>15</v>
      </c>
      <c r="M3" s="14" t="s">
        <v>143</v>
      </c>
      <c r="N3" s="14">
        <f>IF(M3="Fixed",1,2)</f>
        <v>1</v>
      </c>
    </row>
    <row r="6" spans="1:14">
      <c r="I6" s="186"/>
      <c r="J6" s="186"/>
      <c r="K6" s="54"/>
      <c r="L6" s="54"/>
      <c r="M6" s="186"/>
      <c r="N6" s="186"/>
    </row>
    <row r="8" spans="1:14" s="25" customFormat="1" ht="25.5">
      <c r="A8" s="25" t="s">
        <v>228</v>
      </c>
      <c r="B8" s="25" t="s">
        <v>15</v>
      </c>
      <c r="C8" s="25" t="s">
        <v>229</v>
      </c>
      <c r="D8" s="25" t="s">
        <v>230</v>
      </c>
      <c r="E8" s="25" t="s">
        <v>231</v>
      </c>
      <c r="F8" s="26" t="s">
        <v>232</v>
      </c>
      <c r="G8" s="25" t="s">
        <v>233</v>
      </c>
      <c r="H8" s="25" t="s">
        <v>230</v>
      </c>
      <c r="I8" s="56" t="s">
        <v>16</v>
      </c>
      <c r="J8" s="22" t="s">
        <v>17</v>
      </c>
      <c r="K8" s="22" t="s">
        <v>23</v>
      </c>
      <c r="L8" s="14" t="s">
        <v>14</v>
      </c>
      <c r="M8" s="56" t="s">
        <v>18</v>
      </c>
    </row>
    <row r="9" spans="1:14">
      <c r="F9" s="23">
        <f>'User Interface'!D54*'User Interface'!D53</f>
        <v>20000</v>
      </c>
    </row>
    <row r="10" spans="1:14" ht="15">
      <c r="A10" s="14">
        <v>1</v>
      </c>
      <c r="B10" s="14">
        <f>IF($A10-$A$10&lt;'User Interface'!$D$52,0,A10-'User Interface'!$D$52)</f>
        <v>0</v>
      </c>
      <c r="C10" s="27">
        <f ca="1">IF(B10=0,0,IF($C$1&lt;3,OFFSET('Mortgage Inputs'!$J$10,'User Interface'!$D$52,0)+'Mortgage Inputs'!$B$2,OFFSET('Mortgage Inputs'!$J$10,IF(B10&lt;=5,'User Interface'!$D$52,'Payments for mortgage'!B10+'User Interface'!$D$52),0)))</f>
        <v>0</v>
      </c>
      <c r="D10" s="23">
        <f>'User Interface'!$D$53-'Payments for mortgage'!F9</f>
        <v>80000</v>
      </c>
      <c r="E10" s="23">
        <f ca="1">D10*C10</f>
        <v>0</v>
      </c>
      <c r="F10" s="107">
        <f t="shared" ref="F10:F27" ca="1" si="0">IF(D10=0,0,IF(C10&gt;0,(D10*(C10))/(1-1/(1+C10)^(($C$3+1-B10))),0))</f>
        <v>0</v>
      </c>
      <c r="G10" s="23">
        <f ca="1">F10-E10</f>
        <v>0</v>
      </c>
      <c r="H10" s="23">
        <f t="shared" ref="H10:H69" ca="1" si="1">D10-G10</f>
        <v>80000</v>
      </c>
      <c r="I10" s="23">
        <f ca="1">F10</f>
        <v>0</v>
      </c>
      <c r="J10" s="145">
        <f>'User Interface'!D56*12</f>
        <v>12000</v>
      </c>
      <c r="K10" s="145">
        <f>IF(A10&lt;='User Interface'!$D$52,('Payments for mortgage'!$F$9)/'User Interface'!$D$52,0)</f>
        <v>4000</v>
      </c>
      <c r="L10" s="156">
        <f>IF('User Interface'!$D$12="YES",2,IF('User Interface'!$D$13&lt;='Payments for mortgage'!A10,2,1))</f>
        <v>1</v>
      </c>
      <c r="M10" s="145">
        <f ca="1">IF(C10=0,J10+K10,I10)/L10</f>
        <v>16000</v>
      </c>
    </row>
    <row r="11" spans="1:14" ht="15">
      <c r="A11" s="14">
        <v>2</v>
      </c>
      <c r="B11" s="14">
        <f>IF($A11-$A$10&lt;'User Interface'!$D$52,0,A11-'User Interface'!$D$52)</f>
        <v>0</v>
      </c>
      <c r="C11" s="27">
        <f ca="1">IF(B11=0,0,IF($C$1&lt;3,OFFSET('Mortgage Inputs'!$J$10,'User Interface'!$D$52,0)+'Mortgage Inputs'!$B$2,OFFSET('Mortgage Inputs'!$J$10,IF(B11&lt;=5,'User Interface'!$D$52,'Payments for mortgage'!B11+'User Interface'!$D$52),0)))</f>
        <v>0</v>
      </c>
      <c r="D11" s="23">
        <f ca="1">H10</f>
        <v>80000</v>
      </c>
      <c r="E11" s="23">
        <f t="shared" ref="E11:E69" ca="1" si="2">D11*C11</f>
        <v>0</v>
      </c>
      <c r="F11" s="107">
        <f t="shared" ca="1" si="0"/>
        <v>0</v>
      </c>
      <c r="G11" s="23">
        <f t="shared" ref="G11:G69" ca="1" si="3">F11-E11</f>
        <v>0</v>
      </c>
      <c r="H11" s="23">
        <f t="shared" ca="1" si="1"/>
        <v>80000</v>
      </c>
      <c r="I11" s="23">
        <f t="shared" ref="I11:I69" ca="1" si="4">F11</f>
        <v>0</v>
      </c>
      <c r="J11" s="145">
        <f>MIN(J10*(1+'User Interface'!$D$57),$N$2)</f>
        <v>12600</v>
      </c>
      <c r="K11" s="145">
        <f>IF(A11&lt;='User Interface'!$D$52,('Payments for mortgage'!$F$9)/'User Interface'!$D$52,0)</f>
        <v>4000</v>
      </c>
      <c r="L11" s="156">
        <f>IF('User Interface'!$D$12="YES",2,IF('User Interface'!$D$13&lt;='Payments for mortgage'!A11,2,1))</f>
        <v>1</v>
      </c>
      <c r="M11" s="145">
        <f t="shared" ref="M11:M69" ca="1" si="5">IF(C11=0,J11+K11,I11)/L11</f>
        <v>16600</v>
      </c>
    </row>
    <row r="12" spans="1:14" ht="15">
      <c r="A12" s="14">
        <v>3</v>
      </c>
      <c r="B12" s="14">
        <f>IF($A12-$A$10&lt;'User Interface'!$D$52,0,A12-'User Interface'!$D$52)</f>
        <v>0</v>
      </c>
      <c r="C12" s="27">
        <f ca="1">IF(B12=0,0,IF($C$1&lt;3,OFFSET('Mortgage Inputs'!$J$10,'User Interface'!$D$52,0)+'Mortgage Inputs'!$B$2,OFFSET('Mortgage Inputs'!$J$10,IF(B12&lt;=5,'User Interface'!$D$52,'Payments for mortgage'!B12+'User Interface'!$D$52),0)))</f>
        <v>0</v>
      </c>
      <c r="D12" s="23">
        <f t="shared" ref="D12:D69" ca="1" si="6">H11</f>
        <v>80000</v>
      </c>
      <c r="E12" s="23">
        <f t="shared" ca="1" si="2"/>
        <v>0</v>
      </c>
      <c r="F12" s="107">
        <f t="shared" ca="1" si="0"/>
        <v>0</v>
      </c>
      <c r="G12" s="23">
        <f t="shared" ca="1" si="3"/>
        <v>0</v>
      </c>
      <c r="H12" s="23">
        <f t="shared" ca="1" si="1"/>
        <v>80000</v>
      </c>
      <c r="I12" s="23">
        <f t="shared" ca="1" si="4"/>
        <v>0</v>
      </c>
      <c r="J12" s="145">
        <f>MIN(J11*(1+'User Interface'!$D$57),$N$2)</f>
        <v>13230</v>
      </c>
      <c r="K12" s="145">
        <f>IF(A12&lt;='User Interface'!$D$52,('Payments for mortgage'!$F$9)/'User Interface'!$D$52,0)</f>
        <v>4000</v>
      </c>
      <c r="L12" s="156">
        <f>IF('User Interface'!$D$12="YES",2,IF('User Interface'!$D$13&lt;='Payments for mortgage'!A12,2,1))</f>
        <v>2</v>
      </c>
      <c r="M12" s="145">
        <f t="shared" ca="1" si="5"/>
        <v>8615</v>
      </c>
    </row>
    <row r="13" spans="1:14" ht="15">
      <c r="A13" s="14">
        <v>4</v>
      </c>
      <c r="B13" s="14">
        <f>IF($A13-$A$10&lt;'User Interface'!$D$52,0,A13-'User Interface'!$D$52)</f>
        <v>0</v>
      </c>
      <c r="C13" s="27">
        <f ca="1">IF(B13=0,0,IF($C$1&lt;3,OFFSET('Mortgage Inputs'!$J$10,'User Interface'!$D$52,0)+'Mortgage Inputs'!$B$2,OFFSET('Mortgage Inputs'!$J$10,IF(B13&lt;=5,'User Interface'!$D$52,'Payments for mortgage'!B13+'User Interface'!$D$52),0)))</f>
        <v>0</v>
      </c>
      <c r="D13" s="23">
        <f t="shared" ca="1" si="6"/>
        <v>80000</v>
      </c>
      <c r="E13" s="23">
        <f t="shared" ca="1" si="2"/>
        <v>0</v>
      </c>
      <c r="F13" s="107">
        <f t="shared" ca="1" si="0"/>
        <v>0</v>
      </c>
      <c r="G13" s="23">
        <f t="shared" ca="1" si="3"/>
        <v>0</v>
      </c>
      <c r="H13" s="23">
        <f t="shared" ca="1" si="1"/>
        <v>80000</v>
      </c>
      <c r="I13" s="23">
        <f t="shared" ca="1" si="4"/>
        <v>0</v>
      </c>
      <c r="J13" s="145">
        <f>MIN(J12*(1+'User Interface'!$D$57),$N$2)</f>
        <v>13891.5</v>
      </c>
      <c r="K13" s="145">
        <f>IF(A13&lt;='User Interface'!$D$52,('Payments for mortgage'!$F$9)/'User Interface'!$D$52,0)</f>
        <v>4000</v>
      </c>
      <c r="L13" s="156">
        <f>IF('User Interface'!$D$12="YES",2,IF('User Interface'!$D$13&lt;='Payments for mortgage'!A13,2,1))</f>
        <v>2</v>
      </c>
      <c r="M13" s="145">
        <f t="shared" ca="1" si="5"/>
        <v>8945.75</v>
      </c>
    </row>
    <row r="14" spans="1:14" ht="15">
      <c r="A14" s="14">
        <v>5</v>
      </c>
      <c r="B14" s="14">
        <f>IF($A14-$A$10&lt;'User Interface'!$D$52,0,A14-'User Interface'!$D$52)</f>
        <v>0</v>
      </c>
      <c r="C14" s="27">
        <f ca="1">IF(B14=0,0,IF($C$1&lt;3,OFFSET('Mortgage Inputs'!$J$10,'User Interface'!$D$52,0)+'Mortgage Inputs'!$B$2,OFFSET('Mortgage Inputs'!$J$10,IF(B14&lt;=5,'User Interface'!$D$52,'Payments for mortgage'!B14+'User Interface'!$D$52),0)))</f>
        <v>0</v>
      </c>
      <c r="D14" s="23">
        <f t="shared" ca="1" si="6"/>
        <v>80000</v>
      </c>
      <c r="E14" s="23">
        <f t="shared" ca="1" si="2"/>
        <v>0</v>
      </c>
      <c r="F14" s="107">
        <f t="shared" ca="1" si="0"/>
        <v>0</v>
      </c>
      <c r="G14" s="23">
        <f t="shared" ca="1" si="3"/>
        <v>0</v>
      </c>
      <c r="H14" s="23">
        <f t="shared" ca="1" si="1"/>
        <v>80000</v>
      </c>
      <c r="I14" s="23">
        <f t="shared" ca="1" si="4"/>
        <v>0</v>
      </c>
      <c r="J14" s="145">
        <f>MIN(J13*(1+'User Interface'!$D$57),$N$2)</f>
        <v>14586.075000000001</v>
      </c>
      <c r="K14" s="145">
        <f>IF(A14&lt;='User Interface'!$D$52,('Payments for mortgage'!$F$9)/'User Interface'!$D$52,0)</f>
        <v>4000</v>
      </c>
      <c r="L14" s="156">
        <f>IF('User Interface'!$D$12="YES",2,IF('User Interface'!$D$13&lt;='Payments for mortgage'!A14,2,1))</f>
        <v>2</v>
      </c>
      <c r="M14" s="145">
        <f t="shared" ca="1" si="5"/>
        <v>9293.0375000000004</v>
      </c>
    </row>
    <row r="15" spans="1:14" ht="15">
      <c r="A15" s="14">
        <v>6</v>
      </c>
      <c r="B15" s="14">
        <f>IF($A15-$A$10&lt;'User Interface'!$D$52,0,A15-'User Interface'!$D$52)</f>
        <v>1</v>
      </c>
      <c r="C15" s="27">
        <f ca="1">IF(B15=0,0,IF($C$1&lt;3,OFFSET('Mortgage Inputs'!$J$10,'User Interface'!$D$52,0)+'Mortgage Inputs'!$B$2,OFFSET('Mortgage Inputs'!$J$10,IF(B15&lt;=5,'User Interface'!$D$52,'Payments for mortgage'!B15+'User Interface'!$D$52),0)))</f>
        <v>0.11074535004804999</v>
      </c>
      <c r="D15" s="23">
        <f t="shared" ca="1" si="6"/>
        <v>80000</v>
      </c>
      <c r="E15" s="23">
        <f t="shared" ca="1" si="2"/>
        <v>8859.6280038439982</v>
      </c>
      <c r="F15" s="107">
        <f t="shared" ca="1" si="0"/>
        <v>11171.031187107048</v>
      </c>
      <c r="G15" s="23">
        <f t="shared" ca="1" si="3"/>
        <v>2311.4031832630499</v>
      </c>
      <c r="H15" s="23">
        <f t="shared" ca="1" si="1"/>
        <v>77688.596816736943</v>
      </c>
      <c r="I15" s="23">
        <f t="shared" ca="1" si="4"/>
        <v>11171.031187107048</v>
      </c>
      <c r="J15" s="145">
        <f>MIN(J14*(1+'User Interface'!$D$57),$N$2)</f>
        <v>15315.378750000002</v>
      </c>
      <c r="K15" s="145">
        <f>IF(A15&lt;='User Interface'!$D$52,('Payments for mortgage'!$F$9)/'User Interface'!$D$52,0)</f>
        <v>0</v>
      </c>
      <c r="L15" s="156">
        <f>IF('User Interface'!$D$12="YES",2,IF('User Interface'!$D$13&lt;='Payments for mortgage'!A15,2,1))</f>
        <v>2</v>
      </c>
      <c r="M15" s="145">
        <f t="shared" ca="1" si="5"/>
        <v>5585.515593553524</v>
      </c>
    </row>
    <row r="16" spans="1:14" ht="15">
      <c r="A16" s="14">
        <v>7</v>
      </c>
      <c r="B16" s="14">
        <f>IF($A16-$A$10&lt;'User Interface'!$D$52,0,A16-'User Interface'!$D$52)</f>
        <v>2</v>
      </c>
      <c r="C16" s="27">
        <f ca="1">IF(B16=0,0,IF($C$1&lt;3,OFFSET('Mortgage Inputs'!$J$10,'User Interface'!$D$52,0)+'Mortgage Inputs'!$B$2,OFFSET('Mortgage Inputs'!$J$10,IF(B16&lt;=5,'User Interface'!$D$52,'Payments for mortgage'!B16+'User Interface'!$D$52),0)))</f>
        <v>0.11074535004804999</v>
      </c>
      <c r="D16" s="23">
        <f t="shared" ca="1" si="6"/>
        <v>77688.596816736943</v>
      </c>
      <c r="E16" s="23">
        <f t="shared" ca="1" si="2"/>
        <v>8603.6508492113553</v>
      </c>
      <c r="F16" s="107">
        <f t="shared" ca="1" si="0"/>
        <v>11171.031187107046</v>
      </c>
      <c r="G16" s="23">
        <f t="shared" ca="1" si="3"/>
        <v>2567.3803378956909</v>
      </c>
      <c r="H16" s="23">
        <f t="shared" ca="1" si="1"/>
        <v>75121.216478841248</v>
      </c>
      <c r="I16" s="23">
        <f t="shared" ca="1" si="4"/>
        <v>11171.031187107046</v>
      </c>
      <c r="J16" s="145">
        <f>MIN(J15*(1+'User Interface'!$D$57),$N$2)</f>
        <v>16081.147687500003</v>
      </c>
      <c r="K16" s="145">
        <f>IF(A16&lt;='User Interface'!$D$52,('Payments for mortgage'!$F$9)/'User Interface'!$D$52,0)</f>
        <v>0</v>
      </c>
      <c r="L16" s="156">
        <f>IF('User Interface'!$D$12="YES",2,IF('User Interface'!$D$13&lt;='Payments for mortgage'!A16,2,1))</f>
        <v>2</v>
      </c>
      <c r="M16" s="145">
        <f t="shared" ca="1" si="5"/>
        <v>5585.5155935535231</v>
      </c>
    </row>
    <row r="17" spans="1:13" ht="15">
      <c r="A17" s="14">
        <v>8</v>
      </c>
      <c r="B17" s="14">
        <f>IF($A17-$A$10&lt;'User Interface'!$D$52,0,A17-'User Interface'!$D$52)</f>
        <v>3</v>
      </c>
      <c r="C17" s="27">
        <f ca="1">IF(B17=0,0,IF($C$1&lt;3,OFFSET('Mortgage Inputs'!$J$10,'User Interface'!$D$52,0)+'Mortgage Inputs'!$B$2,OFFSET('Mortgage Inputs'!$J$10,IF(B17&lt;=5,'User Interface'!$D$52,'Payments for mortgage'!B17+'User Interface'!$D$52),0)))</f>
        <v>0.11074535004804999</v>
      </c>
      <c r="D17" s="23">
        <f t="shared" ca="1" si="6"/>
        <v>75121.216478841248</v>
      </c>
      <c r="E17" s="23">
        <f t="shared" ca="1" si="2"/>
        <v>8319.3254149846143</v>
      </c>
      <c r="F17" s="107">
        <f t="shared" ca="1" si="0"/>
        <v>11171.031187107044</v>
      </c>
      <c r="G17" s="23">
        <f t="shared" ca="1" si="3"/>
        <v>2851.7057721224301</v>
      </c>
      <c r="H17" s="23">
        <f t="shared" ca="1" si="1"/>
        <v>72269.510706718822</v>
      </c>
      <c r="I17" s="23">
        <f t="shared" ca="1" si="4"/>
        <v>11171.031187107044</v>
      </c>
      <c r="J17" s="145">
        <f>MIN(J16*(1+'User Interface'!$D$57),$N$2)</f>
        <v>16885.205071875003</v>
      </c>
      <c r="K17" s="145">
        <f>IF(A17&lt;='User Interface'!$D$52,('Payments for mortgage'!$F$9)/'User Interface'!$D$52,0)</f>
        <v>0</v>
      </c>
      <c r="L17" s="156">
        <f>IF('User Interface'!$D$12="YES",2,IF('User Interface'!$D$13&lt;='Payments for mortgage'!A17,2,1))</f>
        <v>2</v>
      </c>
      <c r="M17" s="145">
        <f t="shared" ca="1" si="5"/>
        <v>5585.5155935535222</v>
      </c>
    </row>
    <row r="18" spans="1:13" ht="15">
      <c r="A18" s="14">
        <v>9</v>
      </c>
      <c r="B18" s="14">
        <f>IF($A18-$A$10&lt;'User Interface'!$D$52,0,A18-'User Interface'!$D$52)</f>
        <v>4</v>
      </c>
      <c r="C18" s="27">
        <f ca="1">IF(B18=0,0,IF($C$1&lt;3,OFFSET('Mortgage Inputs'!$J$10,'User Interface'!$D$52,0)+'Mortgage Inputs'!$B$2,OFFSET('Mortgage Inputs'!$J$10,IF(B18&lt;=5,'User Interface'!$D$52,'Payments for mortgage'!B18+'User Interface'!$D$52),0)))</f>
        <v>0.11074535004804999</v>
      </c>
      <c r="D18" s="23">
        <f t="shared" ca="1" si="6"/>
        <v>72269.510706718822</v>
      </c>
      <c r="E18" s="23">
        <f t="shared" ca="1" si="2"/>
        <v>8003.5122610168719</v>
      </c>
      <c r="F18" s="107">
        <f t="shared" ca="1" si="0"/>
        <v>11171.031187107044</v>
      </c>
      <c r="G18" s="23">
        <f t="shared" ca="1" si="3"/>
        <v>3167.5189260901725</v>
      </c>
      <c r="H18" s="23">
        <f t="shared" ca="1" si="1"/>
        <v>69101.991780628654</v>
      </c>
      <c r="I18" s="23">
        <f t="shared" ca="1" si="4"/>
        <v>11171.031187107044</v>
      </c>
      <c r="J18" s="145">
        <f>MIN(J17*(1+'User Interface'!$D$57),$N$2)</f>
        <v>17729.465325468755</v>
      </c>
      <c r="K18" s="145">
        <f>IF(A18&lt;='User Interface'!$D$52,('Payments for mortgage'!$F$9)/'User Interface'!$D$52,0)</f>
        <v>0</v>
      </c>
      <c r="L18" s="156">
        <f>IF('User Interface'!$D$12="YES",2,IF('User Interface'!$D$13&lt;='Payments for mortgage'!A18,2,1))</f>
        <v>2</v>
      </c>
      <c r="M18" s="145">
        <f t="shared" ca="1" si="5"/>
        <v>5585.5155935535222</v>
      </c>
    </row>
    <row r="19" spans="1:13" ht="15">
      <c r="A19" s="14">
        <v>10</v>
      </c>
      <c r="B19" s="14">
        <f>IF($A19-$A$10&lt;'User Interface'!$D$52,0,A19-'User Interface'!$D$52)</f>
        <v>5</v>
      </c>
      <c r="C19" s="27">
        <f ca="1">IF(B19=0,0,IF($C$1&lt;3,OFFSET('Mortgage Inputs'!$J$10,'User Interface'!$D$52,0)+'Mortgage Inputs'!$B$2,OFFSET('Mortgage Inputs'!$J$10,IF(B19&lt;=5,'User Interface'!$D$52,'Payments for mortgage'!B19+'User Interface'!$D$52),0)))</f>
        <v>0.11074535004804999</v>
      </c>
      <c r="D19" s="23">
        <f t="shared" ca="1" si="6"/>
        <v>69101.991780628654</v>
      </c>
      <c r="E19" s="23">
        <f t="shared" ca="1" si="2"/>
        <v>7652.7242687631933</v>
      </c>
      <c r="F19" s="107">
        <f t="shared" ca="1" si="0"/>
        <v>11171.031187107048</v>
      </c>
      <c r="G19" s="23">
        <f t="shared" ca="1" si="3"/>
        <v>3518.3069183438547</v>
      </c>
      <c r="H19" s="23">
        <f t="shared" ca="1" si="1"/>
        <v>65583.684862284805</v>
      </c>
      <c r="I19" s="23">
        <f t="shared" ca="1" si="4"/>
        <v>11171.031187107048</v>
      </c>
      <c r="J19" s="145">
        <f>MIN(J18*(1+'User Interface'!$D$57),$N$2)</f>
        <v>18615.938591742193</v>
      </c>
      <c r="K19" s="145">
        <f>IF(A19&lt;='User Interface'!$D$52,('Payments for mortgage'!$F$9)/'User Interface'!$D$52,0)</f>
        <v>0</v>
      </c>
      <c r="L19" s="156">
        <f>IF('User Interface'!$D$12="YES",2,IF('User Interface'!$D$13&lt;='Payments for mortgage'!A19,2,1))</f>
        <v>2</v>
      </c>
      <c r="M19" s="145">
        <f t="shared" ca="1" si="5"/>
        <v>5585.515593553524</v>
      </c>
    </row>
    <row r="20" spans="1:13" ht="15">
      <c r="A20" s="14">
        <v>11</v>
      </c>
      <c r="B20" s="14">
        <f>IF($A20-$A$10&lt;'User Interface'!$D$52,0,A20-'User Interface'!$D$52)</f>
        <v>6</v>
      </c>
      <c r="C20" s="27">
        <f ca="1">IF(B20=0,0,IF($C$1&lt;3,OFFSET('Mortgage Inputs'!$J$10,'User Interface'!$D$52,0)+'Mortgage Inputs'!$B$2,OFFSET('Mortgage Inputs'!$J$10,IF(B20&lt;=5,'User Interface'!$D$52,'Payments for mortgage'!B20+'User Interface'!$D$52),0)))</f>
        <v>0.11074535004804999</v>
      </c>
      <c r="D20" s="23">
        <f t="shared" ca="1" si="6"/>
        <v>65583.684862284805</v>
      </c>
      <c r="E20" s="23">
        <f t="shared" ca="1" si="2"/>
        <v>7263.0881375147274</v>
      </c>
      <c r="F20" s="107">
        <f t="shared" ca="1" si="0"/>
        <v>11171.031187107048</v>
      </c>
      <c r="G20" s="23">
        <f t="shared" ca="1" si="3"/>
        <v>3907.9430495923207</v>
      </c>
      <c r="H20" s="23">
        <f t="shared" ca="1" si="1"/>
        <v>61675.741812692482</v>
      </c>
      <c r="I20" s="23">
        <f t="shared" ca="1" si="4"/>
        <v>11171.031187107048</v>
      </c>
      <c r="J20" s="145">
        <f>MIN(J19*(1+'User Interface'!$D$57),$N$2)</f>
        <v>19546.735521329305</v>
      </c>
      <c r="K20" s="145">
        <f>IF(A20&lt;='User Interface'!$D$52,('Payments for mortgage'!$F$9)/'User Interface'!$D$52,0)</f>
        <v>0</v>
      </c>
      <c r="L20" s="156">
        <f>IF('User Interface'!$D$12="YES",2,IF('User Interface'!$D$13&lt;='Payments for mortgage'!A20,2,1))</f>
        <v>2</v>
      </c>
      <c r="M20" s="145">
        <f t="shared" ca="1" si="5"/>
        <v>5585.515593553524</v>
      </c>
    </row>
    <row r="21" spans="1:13" ht="15">
      <c r="A21" s="14">
        <v>12</v>
      </c>
      <c r="B21" s="14">
        <f>IF($A21-$A$10&lt;'User Interface'!$D$52,0,A21-'User Interface'!$D$52)</f>
        <v>7</v>
      </c>
      <c r="C21" s="27">
        <f ca="1">IF(B21=0,0,IF($C$1&lt;3,OFFSET('Mortgage Inputs'!$J$10,'User Interface'!$D$52,0)+'Mortgage Inputs'!$B$2,OFFSET('Mortgage Inputs'!$J$10,IF(B21&lt;=5,'User Interface'!$D$52,'Payments for mortgage'!B21+'User Interface'!$D$52),0)))</f>
        <v>0.11074535004804999</v>
      </c>
      <c r="D21" s="23">
        <f t="shared" ca="1" si="6"/>
        <v>61675.741812692482</v>
      </c>
      <c r="E21" s="23">
        <f t="shared" ca="1" si="2"/>
        <v>6830.3016165197823</v>
      </c>
      <c r="F21" s="107">
        <f t="shared" ca="1" si="0"/>
        <v>11171.03118710705</v>
      </c>
      <c r="G21" s="23">
        <f t="shared" ca="1" si="3"/>
        <v>4340.7295705872675</v>
      </c>
      <c r="H21" s="23">
        <f t="shared" ca="1" si="1"/>
        <v>57335.012242105215</v>
      </c>
      <c r="I21" s="23">
        <f t="shared" ca="1" si="4"/>
        <v>11171.03118710705</v>
      </c>
      <c r="J21" s="145">
        <f>MIN(J20*(1+'User Interface'!$D$57),$N$2)</f>
        <v>20524.072297395771</v>
      </c>
      <c r="K21" s="145">
        <f>IF(A21&lt;='User Interface'!$D$52,('Payments for mortgage'!$F$9)/'User Interface'!$D$52,0)</f>
        <v>0</v>
      </c>
      <c r="L21" s="156">
        <f>IF('User Interface'!$D$12="YES",2,IF('User Interface'!$D$13&lt;='Payments for mortgage'!A21,2,1))</f>
        <v>2</v>
      </c>
      <c r="M21" s="145">
        <f t="shared" ca="1" si="5"/>
        <v>5585.5155935535249</v>
      </c>
    </row>
    <row r="22" spans="1:13" ht="15">
      <c r="A22" s="14">
        <v>13</v>
      </c>
      <c r="B22" s="14">
        <f>IF($A22-$A$10&lt;'User Interface'!$D$52,0,A22-'User Interface'!$D$52)</f>
        <v>8</v>
      </c>
      <c r="C22" s="27">
        <f ca="1">IF(B22=0,0,IF($C$1&lt;3,OFFSET('Mortgage Inputs'!$J$10,'User Interface'!$D$52,0)+'Mortgage Inputs'!$B$2,OFFSET('Mortgage Inputs'!$J$10,IF(B22&lt;=5,'User Interface'!$D$52,'Payments for mortgage'!B22+'User Interface'!$D$52),0)))</f>
        <v>0.11074535004804999</v>
      </c>
      <c r="D22" s="23">
        <f t="shared" ca="1" si="6"/>
        <v>57335.012242105215</v>
      </c>
      <c r="E22" s="23">
        <f t="shared" ca="1" si="2"/>
        <v>6349.5860007611736</v>
      </c>
      <c r="F22" s="107">
        <f t="shared" ca="1" si="0"/>
        <v>11171.031187107048</v>
      </c>
      <c r="G22" s="23">
        <f t="shared" ca="1" si="3"/>
        <v>4821.4451863458744</v>
      </c>
      <c r="H22" s="23">
        <f t="shared" ca="1" si="1"/>
        <v>52513.56705575934</v>
      </c>
      <c r="I22" s="23">
        <f t="shared" ca="1" si="4"/>
        <v>11171.031187107048</v>
      </c>
      <c r="J22" s="145">
        <f>MIN(J21*(1+'User Interface'!$D$57),$N$2)</f>
        <v>21550.275912265559</v>
      </c>
      <c r="K22" s="145">
        <f>IF(A22&lt;='User Interface'!$D$52,('Payments for mortgage'!$F$9)/'User Interface'!$D$52,0)</f>
        <v>0</v>
      </c>
      <c r="L22" s="156">
        <f>IF('User Interface'!$D$12="YES",2,IF('User Interface'!$D$13&lt;='Payments for mortgage'!A22,2,1))</f>
        <v>2</v>
      </c>
      <c r="M22" s="145">
        <f t="shared" ca="1" si="5"/>
        <v>5585.515593553524</v>
      </c>
    </row>
    <row r="23" spans="1:13" ht="15">
      <c r="A23" s="14">
        <v>14</v>
      </c>
      <c r="B23" s="14">
        <f>IF($A23-$A$10&lt;'User Interface'!$D$52,0,A23-'User Interface'!$D$52)</f>
        <v>9</v>
      </c>
      <c r="C23" s="27">
        <f ca="1">IF(B23=0,0,IF($C$1&lt;3,OFFSET('Mortgage Inputs'!$J$10,'User Interface'!$D$52,0)+'Mortgage Inputs'!$B$2,OFFSET('Mortgage Inputs'!$J$10,IF(B23&lt;=5,'User Interface'!$D$52,'Payments for mortgage'!B23+'User Interface'!$D$52),0)))</f>
        <v>0.11074535004804999</v>
      </c>
      <c r="D23" s="23">
        <f t="shared" ca="1" si="6"/>
        <v>52513.56705575934</v>
      </c>
      <c r="E23" s="23">
        <f t="shared" ca="1" si="2"/>
        <v>5815.6333658618141</v>
      </c>
      <c r="F23" s="107">
        <f t="shared" ca="1" si="0"/>
        <v>11171.03118710705</v>
      </c>
      <c r="G23" s="23">
        <f t="shared" ca="1" si="3"/>
        <v>5355.3978212452357</v>
      </c>
      <c r="H23" s="23">
        <f t="shared" ca="1" si="1"/>
        <v>47158.169234514105</v>
      </c>
      <c r="I23" s="23">
        <f t="shared" ca="1" si="4"/>
        <v>11171.03118710705</v>
      </c>
      <c r="J23" s="145">
        <f>MIN(J22*(1+'User Interface'!$D$57),$N$2)</f>
        <v>22627.789707878837</v>
      </c>
      <c r="K23" s="145">
        <f>IF(A23&lt;='User Interface'!$D$52,('Payments for mortgage'!$F$9)/'User Interface'!$D$52,0)</f>
        <v>0</v>
      </c>
      <c r="L23" s="156">
        <f>IF('User Interface'!$D$12="YES",2,IF('User Interface'!$D$13&lt;='Payments for mortgage'!A23,2,1))</f>
        <v>2</v>
      </c>
      <c r="M23" s="145">
        <f t="shared" ca="1" si="5"/>
        <v>5585.5155935535249</v>
      </c>
    </row>
    <row r="24" spans="1:13" ht="15">
      <c r="A24" s="14">
        <v>15</v>
      </c>
      <c r="B24" s="14">
        <f>IF($A24-$A$10&lt;'User Interface'!$D$52,0,A24-'User Interface'!$D$52)</f>
        <v>10</v>
      </c>
      <c r="C24" s="27">
        <f ca="1">IF(B24=0,0,IF($C$1&lt;3,OFFSET('Mortgage Inputs'!$J$10,'User Interface'!$D$52,0)+'Mortgage Inputs'!$B$2,OFFSET('Mortgage Inputs'!$J$10,IF(B24&lt;=5,'User Interface'!$D$52,'Payments for mortgage'!B24+'User Interface'!$D$52),0)))</f>
        <v>0.11074535004804999</v>
      </c>
      <c r="D24" s="23">
        <f t="shared" ca="1" si="6"/>
        <v>47158.169234514105</v>
      </c>
      <c r="E24" s="23">
        <f t="shared" ca="1" si="2"/>
        <v>5222.5479595014458</v>
      </c>
      <c r="F24" s="107">
        <f t="shared" ca="1" si="0"/>
        <v>11171.031187107046</v>
      </c>
      <c r="G24" s="23">
        <f t="shared" ca="1" si="3"/>
        <v>5948.4832276056004</v>
      </c>
      <c r="H24" s="23">
        <f t="shared" ca="1" si="1"/>
        <v>41209.686006908509</v>
      </c>
      <c r="I24" s="23">
        <f t="shared" ca="1" si="4"/>
        <v>11171.031187107046</v>
      </c>
      <c r="J24" s="145">
        <f>MIN(J23*(1+'User Interface'!$D$57),$N$2)</f>
        <v>23759.179193272779</v>
      </c>
      <c r="K24" s="145">
        <f>IF(A24&lt;='User Interface'!$D$52,('Payments for mortgage'!$F$9)/'User Interface'!$D$52,0)</f>
        <v>0</v>
      </c>
      <c r="L24" s="156">
        <f>IF('User Interface'!$D$12="YES",2,IF('User Interface'!$D$13&lt;='Payments for mortgage'!A24,2,1))</f>
        <v>2</v>
      </c>
      <c r="M24" s="145">
        <f t="shared" ca="1" si="5"/>
        <v>5585.5155935535231</v>
      </c>
    </row>
    <row r="25" spans="1:13" ht="15">
      <c r="A25" s="14">
        <v>16</v>
      </c>
      <c r="B25" s="14">
        <f>IF($A25-$A$10&lt;'User Interface'!$D$52,0,A25-'User Interface'!$D$52)</f>
        <v>11</v>
      </c>
      <c r="C25" s="27">
        <f ca="1">IF(B25=0,0,IF($C$1&lt;3,OFFSET('Mortgage Inputs'!$J$10,'User Interface'!$D$52,0)+'Mortgage Inputs'!$B$2,OFFSET('Mortgage Inputs'!$J$10,IF(B25&lt;=5,'User Interface'!$D$52,'Payments for mortgage'!B25+'User Interface'!$D$52),0)))</f>
        <v>0.11074535004804999</v>
      </c>
      <c r="D25" s="23">
        <f t="shared" ca="1" si="6"/>
        <v>41209.686006908509</v>
      </c>
      <c r="E25" s="23">
        <f t="shared" ca="1" si="2"/>
        <v>4563.7811022053102</v>
      </c>
      <c r="F25" s="107">
        <f t="shared" ca="1" si="0"/>
        <v>11171.031187107052</v>
      </c>
      <c r="G25" s="23">
        <f t="shared" ca="1" si="3"/>
        <v>6607.2500849017415</v>
      </c>
      <c r="H25" s="23">
        <f t="shared" ca="1" si="1"/>
        <v>34602.435922006771</v>
      </c>
      <c r="I25" s="23">
        <f t="shared" ca="1" si="4"/>
        <v>11171.031187107052</v>
      </c>
      <c r="J25" s="145">
        <f>MIN(J24*(1+'User Interface'!$D$57),$N$2)</f>
        <v>24947.138152936419</v>
      </c>
      <c r="K25" s="145">
        <f>IF(A25&lt;='User Interface'!$D$52,('Payments for mortgage'!$F$9)/'User Interface'!$D$52,0)</f>
        <v>0</v>
      </c>
      <c r="L25" s="156">
        <f>IF('User Interface'!$D$12="YES",2,IF('User Interface'!$D$13&lt;='Payments for mortgage'!A25,2,1))</f>
        <v>2</v>
      </c>
      <c r="M25" s="145">
        <f t="shared" ca="1" si="5"/>
        <v>5585.5155935535258</v>
      </c>
    </row>
    <row r="26" spans="1:13" ht="15">
      <c r="A26" s="14">
        <v>17</v>
      </c>
      <c r="B26" s="14">
        <f>IF($A26-$A$10&lt;'User Interface'!$D$52,0,A26-'User Interface'!$D$52)</f>
        <v>12</v>
      </c>
      <c r="C26" s="27">
        <f ca="1">IF(B26=0,0,IF($C$1&lt;3,OFFSET('Mortgage Inputs'!$J$10,'User Interface'!$D$52,0)+'Mortgage Inputs'!$B$2,OFFSET('Mortgage Inputs'!$J$10,IF(B26&lt;=5,'User Interface'!$D$52,'Payments for mortgage'!B26+'User Interface'!$D$52),0)))</f>
        <v>0.11074535004804999</v>
      </c>
      <c r="D26" s="23">
        <f t="shared" ca="1" si="6"/>
        <v>34602.435922006771</v>
      </c>
      <c r="E26" s="23">
        <f t="shared" ca="1" si="2"/>
        <v>3832.0588786978592</v>
      </c>
      <c r="F26" s="107">
        <f t="shared" ca="1" si="0"/>
        <v>11171.031187107052</v>
      </c>
      <c r="G26" s="23">
        <f t="shared" ca="1" si="3"/>
        <v>7338.9723084091929</v>
      </c>
      <c r="H26" s="23">
        <f t="shared" ca="1" si="1"/>
        <v>27263.463613597578</v>
      </c>
      <c r="I26" s="23">
        <f t="shared" ca="1" si="4"/>
        <v>11171.031187107052</v>
      </c>
      <c r="J26" s="145">
        <f>MIN(J25*(1+'User Interface'!$D$57),$N$2)</f>
        <v>26194.495060583242</v>
      </c>
      <c r="K26" s="145">
        <f>IF(A26&lt;='User Interface'!$D$52,('Payments for mortgage'!$F$9)/'User Interface'!$D$52,0)</f>
        <v>0</v>
      </c>
      <c r="L26" s="156">
        <f>IF('User Interface'!$D$12="YES",2,IF('User Interface'!$D$13&lt;='Payments for mortgage'!A26,2,1))</f>
        <v>2</v>
      </c>
      <c r="M26" s="145">
        <f t="shared" ca="1" si="5"/>
        <v>5585.5155935535258</v>
      </c>
    </row>
    <row r="27" spans="1:13" ht="15">
      <c r="A27" s="14">
        <v>18</v>
      </c>
      <c r="B27" s="14">
        <f>IF($A27-$A$10&lt;'User Interface'!$D$52,0,A27-'User Interface'!$D$52)</f>
        <v>13</v>
      </c>
      <c r="C27" s="27">
        <f ca="1">IF(B27=0,0,IF($C$1&lt;3,OFFSET('Mortgage Inputs'!$J$10,'User Interface'!$D$52,0)+'Mortgage Inputs'!$B$2,OFFSET('Mortgage Inputs'!$J$10,IF(B27&lt;=5,'User Interface'!$D$52,'Payments for mortgage'!B27+'User Interface'!$D$52),0)))</f>
        <v>0.11074535004804999</v>
      </c>
      <c r="D27" s="23">
        <f t="shared" ca="1" si="6"/>
        <v>27263.463613597578</v>
      </c>
      <c r="E27" s="23">
        <f t="shared" ca="1" si="2"/>
        <v>3019.3018214101376</v>
      </c>
      <c r="F27" s="107">
        <f t="shared" ca="1" si="0"/>
        <v>11171.031187107057</v>
      </c>
      <c r="G27" s="23">
        <f t="shared" ca="1" si="3"/>
        <v>8151.7293656969196</v>
      </c>
      <c r="H27" s="23">
        <f t="shared" ca="1" si="1"/>
        <v>19111.734247900658</v>
      </c>
      <c r="I27" s="23">
        <f t="shared" ca="1" si="4"/>
        <v>11171.031187107057</v>
      </c>
      <c r="J27" s="145">
        <f>MIN(J26*(1+'User Interface'!$D$57),$N$2)</f>
        <v>27504.219813612406</v>
      </c>
      <c r="K27" s="145">
        <f>IF(A27&lt;='User Interface'!$D$52,('Payments for mortgage'!$F$9)/'User Interface'!$D$52,0)</f>
        <v>0</v>
      </c>
      <c r="L27" s="156">
        <f>IF('User Interface'!$D$12="YES",2,IF('User Interface'!$D$13&lt;='Payments for mortgage'!A27,2,1))</f>
        <v>2</v>
      </c>
      <c r="M27" s="145">
        <f t="shared" ca="1" si="5"/>
        <v>5585.5155935535286</v>
      </c>
    </row>
    <row r="28" spans="1:13" ht="15">
      <c r="A28" s="14">
        <v>19</v>
      </c>
      <c r="B28" s="14">
        <f>IF($A28-$A$10&lt;'User Interface'!$D$52,0,A28-'User Interface'!$D$52)</f>
        <v>14</v>
      </c>
      <c r="C28" s="27">
        <f ca="1">IF(B28=0,0,IF($C$1&lt;3,OFFSET('Mortgage Inputs'!$J$10,'User Interface'!$D$52,0)+'Mortgage Inputs'!$B$2,OFFSET('Mortgage Inputs'!$J$10,IF(B28&lt;=5,'User Interface'!$D$52,'Payments for mortgage'!B28+'User Interface'!$D$52),0)))</f>
        <v>0.11074535004804999</v>
      </c>
      <c r="D28" s="23">
        <f t="shared" ca="1" si="6"/>
        <v>19111.734247900658</v>
      </c>
      <c r="E28" s="23">
        <f t="shared" ca="1" si="2"/>
        <v>2116.5356993090636</v>
      </c>
      <c r="F28" s="107">
        <f t="shared" ref="F28:F29" ca="1" si="7">IF(D28=0,0,IF(C28&gt;0,(D28*(C28))/(1-1/(1+C28)^(($C$3+1-B28))),0))</f>
        <v>11171.031187107048</v>
      </c>
      <c r="G28" s="23">
        <f t="shared" ca="1" si="3"/>
        <v>9054.4954877979835</v>
      </c>
      <c r="H28" s="23">
        <f t="shared" ca="1" si="1"/>
        <v>10057.238760102675</v>
      </c>
      <c r="I28" s="23">
        <f t="shared" ca="1" si="4"/>
        <v>11171.031187107048</v>
      </c>
      <c r="J28" s="145">
        <f>MIN(J27*(1+'User Interface'!$D$57),$N$2)</f>
        <v>28879.430804293028</v>
      </c>
      <c r="K28" s="145">
        <f>IF(A28&lt;='User Interface'!$D$52,('Payments for mortgage'!$F$9)/'User Interface'!$D$52,0)</f>
        <v>0</v>
      </c>
      <c r="L28" s="156">
        <f>IF('User Interface'!$D$12="YES",2,IF('User Interface'!$D$13&lt;='Payments for mortgage'!A28,2,1))</f>
        <v>2</v>
      </c>
      <c r="M28" s="145">
        <f t="shared" ca="1" si="5"/>
        <v>5585.515593553524</v>
      </c>
    </row>
    <row r="29" spans="1:13" ht="15">
      <c r="A29" s="14">
        <v>20</v>
      </c>
      <c r="B29" s="14">
        <f>IF($A29-$A$10&lt;'User Interface'!$D$52,0,A29-'User Interface'!$D$52)</f>
        <v>15</v>
      </c>
      <c r="C29" s="27">
        <f ca="1">IF(B29=0,0,IF($C$1&lt;3,OFFSET('Mortgage Inputs'!$J$10,'User Interface'!$D$52,0)+'Mortgage Inputs'!$B$2,OFFSET('Mortgage Inputs'!$J$10,IF(B29&lt;=5,'User Interface'!$D$52,'Payments for mortgage'!B29+'User Interface'!$D$52),0)))</f>
        <v>0.11074535004804999</v>
      </c>
      <c r="D29" s="23">
        <f t="shared" ca="1" si="6"/>
        <v>10057.238760102675</v>
      </c>
      <c r="E29" s="23">
        <f t="shared" ca="1" si="2"/>
        <v>1113.792427004387</v>
      </c>
      <c r="F29" s="107">
        <f t="shared" ca="1" si="7"/>
        <v>11171.031187107064</v>
      </c>
      <c r="G29" s="23">
        <f t="shared" ca="1" si="3"/>
        <v>10057.238760102677</v>
      </c>
      <c r="H29" s="23">
        <f t="shared" ca="1" si="1"/>
        <v>0</v>
      </c>
      <c r="I29" s="23">
        <f t="shared" ca="1" si="4"/>
        <v>11171.031187107064</v>
      </c>
      <c r="J29" s="145">
        <f>MIN(J28*(1+'User Interface'!$D$57),$N$2)</f>
        <v>30323.402344507682</v>
      </c>
      <c r="K29" s="145">
        <f>IF(A29&lt;='User Interface'!$D$52,('Payments for mortgage'!$F$9)/'User Interface'!$D$52,0)</f>
        <v>0</v>
      </c>
      <c r="L29" s="156">
        <f>IF('User Interface'!$D$12="YES",2,IF('User Interface'!$D$13&lt;='Payments for mortgage'!A29,2,1))</f>
        <v>2</v>
      </c>
      <c r="M29" s="145">
        <f t="shared" ca="1" si="5"/>
        <v>5585.5155935535322</v>
      </c>
    </row>
    <row r="30" spans="1:13" ht="15">
      <c r="A30" s="14">
        <v>21</v>
      </c>
      <c r="B30" s="14">
        <f>IF($A30-$A$10&lt;'User Interface'!$D$52,0,A30-'User Interface'!$D$52)</f>
        <v>16</v>
      </c>
      <c r="C30" s="27">
        <f ca="1">IF(B30=0,0,IF($C$1&lt;3,OFFSET('Mortgage Inputs'!$J$10,'User Interface'!$D$52,0)+'Mortgage Inputs'!$B$2,OFFSET('Mortgage Inputs'!$J$10,IF(B30&lt;=5,'User Interface'!$D$52,'Payments for mortgage'!B30+'User Interface'!$D$52),0)))</f>
        <v>0.11074535004804999</v>
      </c>
      <c r="D30" s="23">
        <f t="shared" ca="1" si="6"/>
        <v>0</v>
      </c>
      <c r="E30" s="23">
        <f t="shared" ca="1" si="2"/>
        <v>0</v>
      </c>
      <c r="F30" s="107">
        <f ca="1">IF(D30=0,0,IF(C30&gt;0,(D30*(C30))/(1-1/(1+C30)^(($C$3+1-B30))),0))</f>
        <v>0</v>
      </c>
      <c r="G30" s="23">
        <f t="shared" ca="1" si="3"/>
        <v>0</v>
      </c>
      <c r="H30" s="23">
        <f t="shared" ca="1" si="1"/>
        <v>0</v>
      </c>
      <c r="I30" s="23">
        <f t="shared" ca="1" si="4"/>
        <v>0</v>
      </c>
      <c r="J30" s="145">
        <f>MIN(J29*(1+'User Interface'!$D$57),$N$2)</f>
        <v>31839.572461733067</v>
      </c>
      <c r="K30" s="145">
        <f>IF(A30&lt;='User Interface'!$D$52,('Payments for mortgage'!$F$9)/'User Interface'!$D$52,0)</f>
        <v>0</v>
      </c>
      <c r="L30" s="156">
        <f>IF('User Interface'!$D$12="YES",2,IF('User Interface'!$D$13&lt;='Payments for mortgage'!A30,2,1))</f>
        <v>2</v>
      </c>
      <c r="M30" s="145">
        <f t="shared" ca="1" si="5"/>
        <v>0</v>
      </c>
    </row>
    <row r="31" spans="1:13" ht="15">
      <c r="A31" s="14">
        <v>22</v>
      </c>
      <c r="B31" s="14">
        <f>IF($A31-$A$10&lt;'User Interface'!$D$52,0,A31-'User Interface'!$D$52)</f>
        <v>17</v>
      </c>
      <c r="C31" s="27">
        <f ca="1">IF(B31=0,0,IF($C$1&lt;3,OFFSET('Mortgage Inputs'!$J$10,'User Interface'!$D$52,0)+'Mortgage Inputs'!$B$2,OFFSET('Mortgage Inputs'!$J$10,IF(B31&lt;=5,'User Interface'!$D$52,'Payments for mortgage'!B31+'User Interface'!$D$52),0)))</f>
        <v>0.11074535004804999</v>
      </c>
      <c r="D31" s="23">
        <f t="shared" ca="1" si="6"/>
        <v>0</v>
      </c>
      <c r="E31" s="23">
        <f t="shared" ca="1" si="2"/>
        <v>0</v>
      </c>
      <c r="F31" s="107">
        <f t="shared" ref="F31:F69" ca="1" si="8">IF(D31=0,0,IF(C31&gt;0,(D31*(C31))/(1-1/(1+C31)^(($C$3+1-B31))),0))</f>
        <v>0</v>
      </c>
      <c r="G31" s="23">
        <f t="shared" ca="1" si="3"/>
        <v>0</v>
      </c>
      <c r="H31" s="23">
        <f t="shared" ca="1" si="1"/>
        <v>0</v>
      </c>
      <c r="I31" s="23">
        <f t="shared" ca="1" si="4"/>
        <v>0</v>
      </c>
      <c r="J31" s="145">
        <f>MIN(J30*(1+'User Interface'!$D$57),$N$2)</f>
        <v>33431.551084819723</v>
      </c>
      <c r="K31" s="145">
        <f>IF(A31&lt;='User Interface'!$D$52,('Payments for mortgage'!$F$9)/'User Interface'!$D$52,0)</f>
        <v>0</v>
      </c>
      <c r="L31" s="156">
        <f>IF('User Interface'!$D$12="YES",2,IF('User Interface'!$D$13&lt;='Payments for mortgage'!A31,2,1))</f>
        <v>2</v>
      </c>
      <c r="M31" s="145">
        <f t="shared" ca="1" si="5"/>
        <v>0</v>
      </c>
    </row>
    <row r="32" spans="1:13" ht="15">
      <c r="A32" s="14">
        <v>23</v>
      </c>
      <c r="B32" s="14">
        <f>IF($A32-$A$10&lt;'User Interface'!$D$52,0,A32-'User Interface'!$D$52)</f>
        <v>18</v>
      </c>
      <c r="C32" s="27">
        <f ca="1">IF(B32=0,0,IF($C$1&lt;3,OFFSET('Mortgage Inputs'!$J$10,'User Interface'!$D$52,0)+'Mortgage Inputs'!$B$2,OFFSET('Mortgage Inputs'!$J$10,IF(B32&lt;=5,'User Interface'!$D$52,'Payments for mortgage'!B32+'User Interface'!$D$52),0)))</f>
        <v>0.11074535004804999</v>
      </c>
      <c r="D32" s="23">
        <f t="shared" ca="1" si="6"/>
        <v>0</v>
      </c>
      <c r="E32" s="23">
        <f t="shared" ca="1" si="2"/>
        <v>0</v>
      </c>
      <c r="F32" s="107">
        <f t="shared" ca="1" si="8"/>
        <v>0</v>
      </c>
      <c r="G32" s="23">
        <f t="shared" ca="1" si="3"/>
        <v>0</v>
      </c>
      <c r="H32" s="23">
        <f t="shared" ca="1" si="1"/>
        <v>0</v>
      </c>
      <c r="I32" s="23">
        <f t="shared" ca="1" si="4"/>
        <v>0</v>
      </c>
      <c r="J32" s="145">
        <f>MIN(J31*(1+'User Interface'!$D$57),$N$2)</f>
        <v>35103.128639060713</v>
      </c>
      <c r="K32" s="145">
        <f>IF(A32&lt;='User Interface'!$D$52,('Payments for mortgage'!$F$9)/'User Interface'!$D$52,0)</f>
        <v>0</v>
      </c>
      <c r="L32" s="156">
        <f>IF('User Interface'!$D$12="YES",2,IF('User Interface'!$D$13&lt;='Payments for mortgage'!A32,2,1))</f>
        <v>2</v>
      </c>
      <c r="M32" s="145">
        <f t="shared" ca="1" si="5"/>
        <v>0</v>
      </c>
    </row>
    <row r="33" spans="1:13" ht="15">
      <c r="A33" s="14">
        <v>24</v>
      </c>
      <c r="B33" s="14">
        <f>IF($A33-$A$10&lt;'User Interface'!$D$52,0,A33-'User Interface'!$D$52)</f>
        <v>19</v>
      </c>
      <c r="C33" s="27">
        <f ca="1">IF(B33=0,0,IF($C$1&lt;3,OFFSET('Mortgage Inputs'!$J$10,'User Interface'!$D$52,0)+'Mortgage Inputs'!$B$2,OFFSET('Mortgage Inputs'!$J$10,IF(B33&lt;=5,'User Interface'!$D$52,'Payments for mortgage'!B33+'User Interface'!$D$52),0)))</f>
        <v>0.11074535004804999</v>
      </c>
      <c r="D33" s="23">
        <f t="shared" ca="1" si="6"/>
        <v>0</v>
      </c>
      <c r="E33" s="23">
        <f t="shared" ca="1" si="2"/>
        <v>0</v>
      </c>
      <c r="F33" s="107">
        <f t="shared" ca="1" si="8"/>
        <v>0</v>
      </c>
      <c r="G33" s="23">
        <f t="shared" ca="1" si="3"/>
        <v>0</v>
      </c>
      <c r="H33" s="23">
        <f t="shared" ca="1" si="1"/>
        <v>0</v>
      </c>
      <c r="I33" s="23">
        <f t="shared" ca="1" si="4"/>
        <v>0</v>
      </c>
      <c r="J33" s="145">
        <f>MIN(J32*(1+'User Interface'!$D$57),$N$2)</f>
        <v>36858.28507101375</v>
      </c>
      <c r="K33" s="145">
        <f>IF(A33&lt;='User Interface'!$D$52,('Payments for mortgage'!$F$9)/'User Interface'!$D$52,0)</f>
        <v>0</v>
      </c>
      <c r="L33" s="156">
        <f>IF('User Interface'!$D$12="YES",2,IF('User Interface'!$D$13&lt;='Payments for mortgage'!A33,2,1))</f>
        <v>2</v>
      </c>
      <c r="M33" s="145">
        <f t="shared" ca="1" si="5"/>
        <v>0</v>
      </c>
    </row>
    <row r="34" spans="1:13" ht="15">
      <c r="A34" s="14">
        <v>25</v>
      </c>
      <c r="B34" s="14">
        <f>IF($A34-$A$10&lt;'User Interface'!$D$52,0,A34-'User Interface'!$D$52)</f>
        <v>20</v>
      </c>
      <c r="C34" s="27">
        <f ca="1">IF(B34=0,0,IF($C$1&lt;3,OFFSET('Mortgage Inputs'!$J$10,'User Interface'!$D$52,0)+'Mortgage Inputs'!$B$2,OFFSET('Mortgage Inputs'!$J$10,IF(B34&lt;=5,'User Interface'!$D$52,'Payments for mortgage'!B34+'User Interface'!$D$52),0)))</f>
        <v>0.11074535004804999</v>
      </c>
      <c r="D34" s="23">
        <f t="shared" ca="1" si="6"/>
        <v>0</v>
      </c>
      <c r="E34" s="23">
        <f t="shared" ca="1" si="2"/>
        <v>0</v>
      </c>
      <c r="F34" s="107">
        <f t="shared" ca="1" si="8"/>
        <v>0</v>
      </c>
      <c r="G34" s="23">
        <f t="shared" ca="1" si="3"/>
        <v>0</v>
      </c>
      <c r="H34" s="23">
        <f t="shared" ca="1" si="1"/>
        <v>0</v>
      </c>
      <c r="I34" s="23">
        <f t="shared" ca="1" si="4"/>
        <v>0</v>
      </c>
      <c r="J34" s="145">
        <f>MIN(J33*(1+'User Interface'!$D$57),$N$2)</f>
        <v>38701.199324564441</v>
      </c>
      <c r="K34" s="145">
        <f>IF(A34&lt;='User Interface'!$D$52,('Payments for mortgage'!$F$9)/'User Interface'!$D$52,0)</f>
        <v>0</v>
      </c>
      <c r="L34" s="156">
        <f>IF('User Interface'!$D$12="YES",2,IF('User Interface'!$D$13&lt;='Payments for mortgage'!A34,2,1))</f>
        <v>2</v>
      </c>
      <c r="M34" s="145">
        <f t="shared" ca="1" si="5"/>
        <v>0</v>
      </c>
    </row>
    <row r="35" spans="1:13" ht="15">
      <c r="A35" s="14">
        <v>26</v>
      </c>
      <c r="B35" s="14">
        <f>IF($A35-$A$10&lt;'User Interface'!$D$52,0,A35-'User Interface'!$D$52)</f>
        <v>21</v>
      </c>
      <c r="C35" s="27">
        <f ca="1">IF(B35=0,0,IF($C$1&lt;3,OFFSET('Mortgage Inputs'!$J$10,'User Interface'!$D$52,0)+'Mortgage Inputs'!$B$2,OFFSET('Mortgage Inputs'!$J$10,IF(B35&lt;=5,'User Interface'!$D$52,'Payments for mortgage'!B35+'User Interface'!$D$52),0)))</f>
        <v>0.11074535004804999</v>
      </c>
      <c r="D35" s="23">
        <f t="shared" ca="1" si="6"/>
        <v>0</v>
      </c>
      <c r="E35" s="23">
        <f t="shared" ca="1" si="2"/>
        <v>0</v>
      </c>
      <c r="F35" s="107">
        <f t="shared" ca="1" si="8"/>
        <v>0</v>
      </c>
      <c r="G35" s="23">
        <f t="shared" ca="1" si="3"/>
        <v>0</v>
      </c>
      <c r="H35" s="23">
        <f t="shared" ca="1" si="1"/>
        <v>0</v>
      </c>
      <c r="I35" s="23">
        <f t="shared" ca="1" si="4"/>
        <v>0</v>
      </c>
      <c r="J35" s="145">
        <f>MIN(J34*(1+'User Interface'!$D$57),$N$2)</f>
        <v>40636.259290792666</v>
      </c>
      <c r="K35" s="145">
        <f>IF(A35&lt;='User Interface'!$D$52,('Payments for mortgage'!$F$9)/'User Interface'!$D$52,0)</f>
        <v>0</v>
      </c>
      <c r="L35" s="156">
        <f>IF('User Interface'!$D$12="YES",2,IF('User Interface'!$D$13&lt;='Payments for mortgage'!A35,2,1))</f>
        <v>2</v>
      </c>
      <c r="M35" s="145">
        <f t="shared" ca="1" si="5"/>
        <v>0</v>
      </c>
    </row>
    <row r="36" spans="1:13" ht="15">
      <c r="A36" s="14">
        <v>27</v>
      </c>
      <c r="B36" s="14">
        <f>IF($A36-$A$10&lt;'User Interface'!$D$52,0,A36-'User Interface'!$D$52)</f>
        <v>22</v>
      </c>
      <c r="C36" s="27">
        <f ca="1">IF(B36=0,0,IF($C$1&lt;3,OFFSET('Mortgage Inputs'!$J$10,'User Interface'!$D$52,0)+'Mortgage Inputs'!$B$2,OFFSET('Mortgage Inputs'!$J$10,IF(B36&lt;=5,'User Interface'!$D$52,'Payments for mortgage'!B36+'User Interface'!$D$52),0)))</f>
        <v>0.11074535004804999</v>
      </c>
      <c r="D36" s="23">
        <f t="shared" ca="1" si="6"/>
        <v>0</v>
      </c>
      <c r="E36" s="23">
        <f t="shared" ca="1" si="2"/>
        <v>0</v>
      </c>
      <c r="F36" s="107">
        <f t="shared" ca="1" si="8"/>
        <v>0</v>
      </c>
      <c r="G36" s="23">
        <f t="shared" ca="1" si="3"/>
        <v>0</v>
      </c>
      <c r="H36" s="23">
        <f t="shared" ca="1" si="1"/>
        <v>0</v>
      </c>
      <c r="I36" s="23">
        <f t="shared" ca="1" si="4"/>
        <v>0</v>
      </c>
      <c r="J36" s="145">
        <f>MIN(J35*(1+'User Interface'!$D$57),$N$2)</f>
        <v>42668.072255332299</v>
      </c>
      <c r="K36" s="145">
        <f>IF(A36&lt;='User Interface'!$D$52,('Payments for mortgage'!$F$9)/'User Interface'!$D$52,0)</f>
        <v>0</v>
      </c>
      <c r="L36" s="156">
        <f>IF('User Interface'!$D$12="YES",2,IF('User Interface'!$D$13&lt;='Payments for mortgage'!A36,2,1))</f>
        <v>2</v>
      </c>
      <c r="M36" s="145">
        <f t="shared" ca="1" si="5"/>
        <v>0</v>
      </c>
    </row>
    <row r="37" spans="1:13" ht="15">
      <c r="A37" s="14">
        <v>28</v>
      </c>
      <c r="B37" s="14">
        <f>IF($A37-$A$10&lt;'User Interface'!$D$52,0,A37-'User Interface'!$D$52)</f>
        <v>23</v>
      </c>
      <c r="C37" s="27">
        <f ca="1">IF(B37=0,0,IF($C$1&lt;3,OFFSET('Mortgage Inputs'!$J$10,'User Interface'!$D$52,0)+'Mortgage Inputs'!$B$2,OFFSET('Mortgage Inputs'!$J$10,IF(B37&lt;=5,'User Interface'!$D$52,'Payments for mortgage'!B37+'User Interface'!$D$52),0)))</f>
        <v>0.11074535004804999</v>
      </c>
      <c r="D37" s="23">
        <f t="shared" ca="1" si="6"/>
        <v>0</v>
      </c>
      <c r="E37" s="23">
        <f t="shared" ca="1" si="2"/>
        <v>0</v>
      </c>
      <c r="F37" s="107">
        <f t="shared" ca="1" si="8"/>
        <v>0</v>
      </c>
      <c r="G37" s="23">
        <f t="shared" ca="1" si="3"/>
        <v>0</v>
      </c>
      <c r="H37" s="23">
        <f t="shared" ca="1" si="1"/>
        <v>0</v>
      </c>
      <c r="I37" s="23">
        <f t="shared" ca="1" si="4"/>
        <v>0</v>
      </c>
      <c r="J37" s="145">
        <f>MIN(J36*(1+'User Interface'!$D$57),$N$2)</f>
        <v>44801.475868098918</v>
      </c>
      <c r="K37" s="145">
        <f>IF(A37&lt;='User Interface'!$D$52,('Payments for mortgage'!$F$9)/'User Interface'!$D$52,0)</f>
        <v>0</v>
      </c>
      <c r="L37" s="156">
        <f>IF('User Interface'!$D$12="YES",2,IF('User Interface'!$D$13&lt;='Payments for mortgage'!A37,2,1))</f>
        <v>2</v>
      </c>
      <c r="M37" s="145">
        <f t="shared" ca="1" si="5"/>
        <v>0</v>
      </c>
    </row>
    <row r="38" spans="1:13" ht="15">
      <c r="A38" s="14">
        <v>29</v>
      </c>
      <c r="B38" s="14">
        <f>IF($A38-$A$10&lt;'User Interface'!$D$52,0,A38-'User Interface'!$D$52)</f>
        <v>24</v>
      </c>
      <c r="C38" s="27">
        <f ca="1">IF(B38=0,0,IF($C$1&lt;3,OFFSET('Mortgage Inputs'!$J$10,'User Interface'!$D$52,0)+'Mortgage Inputs'!$B$2,OFFSET('Mortgage Inputs'!$J$10,IF(B38&lt;=5,'User Interface'!$D$52,'Payments for mortgage'!B38+'User Interface'!$D$52),0)))</f>
        <v>0.11074535004804999</v>
      </c>
      <c r="D38" s="23">
        <f t="shared" ca="1" si="6"/>
        <v>0</v>
      </c>
      <c r="E38" s="23">
        <f t="shared" ca="1" si="2"/>
        <v>0</v>
      </c>
      <c r="F38" s="107">
        <f t="shared" ca="1" si="8"/>
        <v>0</v>
      </c>
      <c r="G38" s="23">
        <f t="shared" ca="1" si="3"/>
        <v>0</v>
      </c>
      <c r="H38" s="23">
        <f t="shared" ca="1" si="1"/>
        <v>0</v>
      </c>
      <c r="I38" s="23">
        <f t="shared" ca="1" si="4"/>
        <v>0</v>
      </c>
      <c r="J38" s="145">
        <f>MIN(J37*(1+'User Interface'!$D$57),$N$2)</f>
        <v>47041.549661503865</v>
      </c>
      <c r="K38" s="145">
        <f>IF(A38&lt;='User Interface'!$D$52,('Payments for mortgage'!$F$9)/'User Interface'!$D$52,0)</f>
        <v>0</v>
      </c>
      <c r="L38" s="156">
        <f>IF('User Interface'!$D$12="YES",2,IF('User Interface'!$D$13&lt;='Payments for mortgage'!A38,2,1))</f>
        <v>2</v>
      </c>
      <c r="M38" s="145">
        <f t="shared" ca="1" si="5"/>
        <v>0</v>
      </c>
    </row>
    <row r="39" spans="1:13" ht="15">
      <c r="A39" s="14">
        <v>30</v>
      </c>
      <c r="B39" s="14">
        <f>IF($A39-$A$10&lt;'User Interface'!$D$52,0,A39-'User Interface'!$D$52)</f>
        <v>25</v>
      </c>
      <c r="C39" s="27">
        <f ca="1">IF(B39=0,0,IF($C$1&lt;3,OFFSET('Mortgage Inputs'!$J$10,'User Interface'!$D$52,0)+'Mortgage Inputs'!$B$2,OFFSET('Mortgage Inputs'!$J$10,IF(B39&lt;=5,'User Interface'!$D$52,'Payments for mortgage'!B39+'User Interface'!$D$52),0)))</f>
        <v>0.11074535004804999</v>
      </c>
      <c r="D39" s="23">
        <f t="shared" ca="1" si="6"/>
        <v>0</v>
      </c>
      <c r="E39" s="23">
        <f t="shared" ca="1" si="2"/>
        <v>0</v>
      </c>
      <c r="F39" s="107">
        <f t="shared" ca="1" si="8"/>
        <v>0</v>
      </c>
      <c r="G39" s="23">
        <f t="shared" ca="1" si="3"/>
        <v>0</v>
      </c>
      <c r="H39" s="23">
        <f t="shared" ca="1" si="1"/>
        <v>0</v>
      </c>
      <c r="I39" s="23">
        <f t="shared" ca="1" si="4"/>
        <v>0</v>
      </c>
      <c r="J39" s="145">
        <f>MIN(J38*(1+'User Interface'!$D$57),$N$2)</f>
        <v>49393.627144579063</v>
      </c>
      <c r="K39" s="145">
        <f>IF(A39&lt;='User Interface'!$D$52,('Payments for mortgage'!$F$9)/'User Interface'!$D$52,0)</f>
        <v>0</v>
      </c>
      <c r="L39" s="156">
        <f>IF('User Interface'!$D$12="YES",2,IF('User Interface'!$D$13&lt;='Payments for mortgage'!A39,2,1))</f>
        <v>2</v>
      </c>
      <c r="M39" s="145">
        <f t="shared" ca="1" si="5"/>
        <v>0</v>
      </c>
    </row>
    <row r="40" spans="1:13" ht="15">
      <c r="A40" s="14">
        <v>31</v>
      </c>
      <c r="B40" s="14">
        <f>IF($A40-$A$10&lt;'User Interface'!$D$52,0,A40-'User Interface'!$D$52)</f>
        <v>26</v>
      </c>
      <c r="C40" s="27">
        <f ca="1">IF(B40=0,0,IF($C$1&lt;3,OFFSET('Mortgage Inputs'!$J$10,'User Interface'!$D$52,0)+'Mortgage Inputs'!$B$2,OFFSET('Mortgage Inputs'!$J$10,IF(B40&lt;=5,'User Interface'!$D$52,'Payments for mortgage'!B40+'User Interface'!$D$52),0)))</f>
        <v>0.11074535004804999</v>
      </c>
      <c r="D40" s="23">
        <f t="shared" ca="1" si="6"/>
        <v>0</v>
      </c>
      <c r="E40" s="23">
        <f t="shared" ca="1" si="2"/>
        <v>0</v>
      </c>
      <c r="F40" s="107">
        <f t="shared" ca="1" si="8"/>
        <v>0</v>
      </c>
      <c r="G40" s="23">
        <f t="shared" ca="1" si="3"/>
        <v>0</v>
      </c>
      <c r="H40" s="23">
        <f t="shared" ca="1" si="1"/>
        <v>0</v>
      </c>
      <c r="I40" s="23">
        <f t="shared" ca="1" si="4"/>
        <v>0</v>
      </c>
      <c r="J40" s="145">
        <f>MIN(J39*(1+'User Interface'!$D$57),$N$2)</f>
        <v>51863.308501808016</v>
      </c>
      <c r="K40" s="145">
        <f>IF(A40&lt;='User Interface'!$D$52,('Payments for mortgage'!$F$9)/'User Interface'!$D$52,0)</f>
        <v>0</v>
      </c>
      <c r="L40" s="156">
        <f>IF('User Interface'!$D$12="YES",2,IF('User Interface'!$D$13&lt;='Payments for mortgage'!A40,2,1))</f>
        <v>2</v>
      </c>
      <c r="M40" s="145">
        <f t="shared" ca="1" si="5"/>
        <v>0</v>
      </c>
    </row>
    <row r="41" spans="1:13" ht="15">
      <c r="A41" s="14">
        <v>32</v>
      </c>
      <c r="B41" s="14">
        <f>IF($A41-$A$10&lt;'User Interface'!$D$52,0,A41-'User Interface'!$D$52)</f>
        <v>27</v>
      </c>
      <c r="C41" s="27">
        <f ca="1">IF(B41=0,0,IF($C$1&lt;3,OFFSET('Mortgage Inputs'!$J$10,'User Interface'!$D$52,0)+'Mortgage Inputs'!$B$2,OFFSET('Mortgage Inputs'!$J$10,IF(B41&lt;=5,'User Interface'!$D$52,'Payments for mortgage'!B41+'User Interface'!$D$52),0)))</f>
        <v>0.11074535004804999</v>
      </c>
      <c r="D41" s="23">
        <f t="shared" ca="1" si="6"/>
        <v>0</v>
      </c>
      <c r="E41" s="23">
        <f t="shared" ca="1" si="2"/>
        <v>0</v>
      </c>
      <c r="F41" s="107">
        <f t="shared" ca="1" si="8"/>
        <v>0</v>
      </c>
      <c r="G41" s="23">
        <f t="shared" ca="1" si="3"/>
        <v>0</v>
      </c>
      <c r="H41" s="23">
        <f t="shared" ca="1" si="1"/>
        <v>0</v>
      </c>
      <c r="I41" s="23">
        <f t="shared" ca="1" si="4"/>
        <v>0</v>
      </c>
      <c r="J41" s="145">
        <f>MIN(J40*(1+'User Interface'!$D$57),$N$2)</f>
        <v>54456.473926898419</v>
      </c>
      <c r="K41" s="145">
        <f>IF(A41&lt;='User Interface'!$D$52,('Payments for mortgage'!$F$9)/'User Interface'!$D$52,0)</f>
        <v>0</v>
      </c>
      <c r="L41" s="156">
        <f>IF('User Interface'!$D$12="YES",2,IF('User Interface'!$D$13&lt;='Payments for mortgage'!A41,2,1))</f>
        <v>2</v>
      </c>
      <c r="M41" s="145">
        <f t="shared" ca="1" si="5"/>
        <v>0</v>
      </c>
    </row>
    <row r="42" spans="1:13" ht="15">
      <c r="A42" s="14">
        <v>33</v>
      </c>
      <c r="B42" s="14">
        <f>IF($A42-$A$10&lt;'User Interface'!$D$52,0,A42-'User Interface'!$D$52)</f>
        <v>28</v>
      </c>
      <c r="C42" s="27">
        <f ca="1">IF(B42=0,0,IF($C$1&lt;3,OFFSET('Mortgage Inputs'!$J$10,'User Interface'!$D$52,0)+'Mortgage Inputs'!$B$2,OFFSET('Mortgage Inputs'!$J$10,IF(B42&lt;=5,'User Interface'!$D$52,'Payments for mortgage'!B42+'User Interface'!$D$52),0)))</f>
        <v>0.11074535004804999</v>
      </c>
      <c r="D42" s="23">
        <f t="shared" ca="1" si="6"/>
        <v>0</v>
      </c>
      <c r="E42" s="23">
        <f t="shared" ca="1" si="2"/>
        <v>0</v>
      </c>
      <c r="F42" s="107">
        <f t="shared" ca="1" si="8"/>
        <v>0</v>
      </c>
      <c r="G42" s="23">
        <f t="shared" ca="1" si="3"/>
        <v>0</v>
      </c>
      <c r="H42" s="23">
        <f t="shared" ca="1" si="1"/>
        <v>0</v>
      </c>
      <c r="I42" s="23">
        <f t="shared" ca="1" si="4"/>
        <v>0</v>
      </c>
      <c r="J42" s="145">
        <f>MIN(J41*(1+'User Interface'!$D$57),$N$2)</f>
        <v>57179.297623243343</v>
      </c>
      <c r="K42" s="145">
        <f>IF(A42&lt;='User Interface'!$D$52,('Payments for mortgage'!$F$9)/'User Interface'!$D$52,0)</f>
        <v>0</v>
      </c>
      <c r="L42" s="156">
        <f>IF('User Interface'!$D$12="YES",2,IF('User Interface'!$D$13&lt;='Payments for mortgage'!A42,2,1))</f>
        <v>2</v>
      </c>
      <c r="M42" s="145">
        <f t="shared" ca="1" si="5"/>
        <v>0</v>
      </c>
    </row>
    <row r="43" spans="1:13" ht="15">
      <c r="A43" s="14">
        <v>34</v>
      </c>
      <c r="B43" s="14">
        <f>IF($A43-$A$10&lt;'User Interface'!$D$52,0,A43-'User Interface'!$D$52)</f>
        <v>29</v>
      </c>
      <c r="C43" s="27">
        <f ca="1">IF(B43=0,0,IF($C$1&lt;3,OFFSET('Mortgage Inputs'!$J$10,'User Interface'!$D$52,0)+'Mortgage Inputs'!$B$2,OFFSET('Mortgage Inputs'!$J$10,IF(B43&lt;=5,'User Interface'!$D$52,'Payments for mortgage'!B43+'User Interface'!$D$52),0)))</f>
        <v>0.11074535004804999</v>
      </c>
      <c r="D43" s="23">
        <f t="shared" ca="1" si="6"/>
        <v>0</v>
      </c>
      <c r="E43" s="23">
        <f t="shared" ca="1" si="2"/>
        <v>0</v>
      </c>
      <c r="F43" s="107">
        <f t="shared" ca="1" si="8"/>
        <v>0</v>
      </c>
      <c r="G43" s="23">
        <f t="shared" ca="1" si="3"/>
        <v>0</v>
      </c>
      <c r="H43" s="23">
        <f t="shared" ca="1" si="1"/>
        <v>0</v>
      </c>
      <c r="I43" s="23">
        <f t="shared" ca="1" si="4"/>
        <v>0</v>
      </c>
      <c r="J43" s="145">
        <f>MIN(J42*(1+'User Interface'!$D$57),$N$2)</f>
        <v>60038.262504405509</v>
      </c>
      <c r="K43" s="145">
        <f>IF(A43&lt;='User Interface'!$D$52,('Payments for mortgage'!$F$9)/'User Interface'!$D$52,0)</f>
        <v>0</v>
      </c>
      <c r="L43" s="156">
        <f>IF('User Interface'!$D$12="YES",2,IF('User Interface'!$D$13&lt;='Payments for mortgage'!A43,2,1))</f>
        <v>2</v>
      </c>
      <c r="M43" s="145">
        <f t="shared" ca="1" si="5"/>
        <v>0</v>
      </c>
    </row>
    <row r="44" spans="1:13" ht="15">
      <c r="A44" s="14">
        <v>35</v>
      </c>
      <c r="B44" s="14">
        <f>IF($A44-$A$10&lt;'User Interface'!$D$52,0,A44-'User Interface'!$D$52)</f>
        <v>30</v>
      </c>
      <c r="C44" s="27">
        <f ca="1">IF(B44=0,0,IF($C$1&lt;3,OFFSET('Mortgage Inputs'!$J$10,'User Interface'!$D$52,0)+'Mortgage Inputs'!$B$2,OFFSET('Mortgage Inputs'!$J$10,IF(B44&lt;=5,'User Interface'!$D$52,'Payments for mortgage'!B44+'User Interface'!$D$52),0)))</f>
        <v>0.11074535004804999</v>
      </c>
      <c r="D44" s="23">
        <f t="shared" ca="1" si="6"/>
        <v>0</v>
      </c>
      <c r="E44" s="23">
        <f t="shared" ca="1" si="2"/>
        <v>0</v>
      </c>
      <c r="F44" s="107">
        <f t="shared" ca="1" si="8"/>
        <v>0</v>
      </c>
      <c r="G44" s="23">
        <f t="shared" ca="1" si="3"/>
        <v>0</v>
      </c>
      <c r="H44" s="23">
        <f t="shared" ca="1" si="1"/>
        <v>0</v>
      </c>
      <c r="I44" s="23">
        <f t="shared" ca="1" si="4"/>
        <v>0</v>
      </c>
      <c r="J44" s="145">
        <f>MIN(J43*(1+'User Interface'!$D$57),$N$2)</f>
        <v>63040.175629625788</v>
      </c>
      <c r="K44" s="145">
        <f>IF(A44&lt;='User Interface'!$D$52,('Payments for mortgage'!$F$9)/'User Interface'!$D$52,0)</f>
        <v>0</v>
      </c>
      <c r="L44" s="156">
        <f>IF('User Interface'!$D$12="YES",2,IF('User Interface'!$D$13&lt;='Payments for mortgage'!A44,2,1))</f>
        <v>2</v>
      </c>
      <c r="M44" s="145">
        <f t="shared" ca="1" si="5"/>
        <v>0</v>
      </c>
    </row>
    <row r="45" spans="1:13" ht="15">
      <c r="A45" s="14">
        <v>36</v>
      </c>
      <c r="B45" s="14">
        <f>IF($A45-$A$10&lt;'User Interface'!$D$52,0,A45-'User Interface'!$D$52)</f>
        <v>31</v>
      </c>
      <c r="C45" s="27">
        <f ca="1">IF(B45=0,0,IF($C$1&lt;3,OFFSET('Mortgage Inputs'!$J$10,'User Interface'!$D$52,0)+'Mortgage Inputs'!$B$2,OFFSET('Mortgage Inputs'!$J$10,IF(B45&lt;=5,'User Interface'!$D$52,'Payments for mortgage'!B45+'User Interface'!$D$52),0)))</f>
        <v>0.11074535004804999</v>
      </c>
      <c r="D45" s="23">
        <f t="shared" ca="1" si="6"/>
        <v>0</v>
      </c>
      <c r="E45" s="23">
        <f t="shared" ca="1" si="2"/>
        <v>0</v>
      </c>
      <c r="F45" s="107">
        <f t="shared" ca="1" si="8"/>
        <v>0</v>
      </c>
      <c r="G45" s="23">
        <f t="shared" ca="1" si="3"/>
        <v>0</v>
      </c>
      <c r="H45" s="23">
        <f t="shared" ca="1" si="1"/>
        <v>0</v>
      </c>
      <c r="I45" s="23">
        <f t="shared" ca="1" si="4"/>
        <v>0</v>
      </c>
      <c r="J45" s="145">
        <f>MIN(J44*(1+'User Interface'!$D$57),$N$2)</f>
        <v>66192.184411107082</v>
      </c>
      <c r="K45" s="145">
        <f>IF(A45&lt;='User Interface'!$D$52,('Payments for mortgage'!$F$9)/'User Interface'!$D$52,0)</f>
        <v>0</v>
      </c>
      <c r="L45" s="156">
        <f>IF('User Interface'!$D$12="YES",2,IF('User Interface'!$D$13&lt;='Payments for mortgage'!A45,2,1))</f>
        <v>2</v>
      </c>
      <c r="M45" s="145">
        <f t="shared" ca="1" si="5"/>
        <v>0</v>
      </c>
    </row>
    <row r="46" spans="1:13" ht="15">
      <c r="A46" s="14">
        <v>37</v>
      </c>
      <c r="B46" s="14">
        <f>IF($A46-$A$10&lt;'User Interface'!$D$52,0,A46-'User Interface'!$D$52)</f>
        <v>32</v>
      </c>
      <c r="C46" s="27">
        <f ca="1">IF(B46=0,0,IF($C$1&lt;3,OFFSET('Mortgage Inputs'!$J$10,'User Interface'!$D$52,0)+'Mortgage Inputs'!$B$2,OFFSET('Mortgage Inputs'!$J$10,IF(B46&lt;=5,'User Interface'!$D$52,'Payments for mortgage'!B46+'User Interface'!$D$52),0)))</f>
        <v>0.11074535004804999</v>
      </c>
      <c r="D46" s="23">
        <f t="shared" ca="1" si="6"/>
        <v>0</v>
      </c>
      <c r="E46" s="23">
        <f t="shared" ca="1" si="2"/>
        <v>0</v>
      </c>
      <c r="F46" s="107">
        <f t="shared" ca="1" si="8"/>
        <v>0</v>
      </c>
      <c r="G46" s="23">
        <f t="shared" ca="1" si="3"/>
        <v>0</v>
      </c>
      <c r="H46" s="23">
        <f t="shared" ca="1" si="1"/>
        <v>0</v>
      </c>
      <c r="I46" s="23">
        <f t="shared" ca="1" si="4"/>
        <v>0</v>
      </c>
      <c r="J46" s="145">
        <f>MIN(J45*(1+'User Interface'!$D$57),$N$2)</f>
        <v>69501.79363166244</v>
      </c>
      <c r="K46" s="145">
        <f>IF(A46&lt;='User Interface'!$D$52,('Payments for mortgage'!$F$9)/'User Interface'!$D$52,0)</f>
        <v>0</v>
      </c>
      <c r="L46" s="156">
        <f>IF('User Interface'!$D$12="YES",2,IF('User Interface'!$D$13&lt;='Payments for mortgage'!A46,2,1))</f>
        <v>2</v>
      </c>
      <c r="M46" s="145">
        <f t="shared" ca="1" si="5"/>
        <v>0</v>
      </c>
    </row>
    <row r="47" spans="1:13" ht="15">
      <c r="A47" s="14">
        <v>38</v>
      </c>
      <c r="B47" s="14">
        <f>IF($A47-$A$10&lt;'User Interface'!$D$52,0,A47-'User Interface'!$D$52)</f>
        <v>33</v>
      </c>
      <c r="C47" s="27">
        <f ca="1">IF(B47=0,0,IF($C$1&lt;3,OFFSET('Mortgage Inputs'!$J$10,'User Interface'!$D$52,0)+'Mortgage Inputs'!$B$2,OFFSET('Mortgage Inputs'!$J$10,IF(B47&lt;=5,'User Interface'!$D$52,'Payments for mortgage'!B47+'User Interface'!$D$52),0)))</f>
        <v>0.11074535004804999</v>
      </c>
      <c r="D47" s="23">
        <f t="shared" ca="1" si="6"/>
        <v>0</v>
      </c>
      <c r="E47" s="23">
        <f t="shared" ca="1" si="2"/>
        <v>0</v>
      </c>
      <c r="F47" s="107">
        <f t="shared" ca="1" si="8"/>
        <v>0</v>
      </c>
      <c r="G47" s="23">
        <f t="shared" ca="1" si="3"/>
        <v>0</v>
      </c>
      <c r="H47" s="23">
        <f t="shared" ca="1" si="1"/>
        <v>0</v>
      </c>
      <c r="I47" s="23">
        <f t="shared" ca="1" si="4"/>
        <v>0</v>
      </c>
      <c r="J47" s="145">
        <f>MIN(J46*(1+'User Interface'!$D$57),$N$2)</f>
        <v>72976.883313245562</v>
      </c>
      <c r="K47" s="145">
        <f>IF(A47&lt;='User Interface'!$D$52,('Payments for mortgage'!$F$9)/'User Interface'!$D$52,0)</f>
        <v>0</v>
      </c>
      <c r="L47" s="156">
        <f>IF('User Interface'!$D$12="YES",2,IF('User Interface'!$D$13&lt;='Payments for mortgage'!A47,2,1))</f>
        <v>2</v>
      </c>
      <c r="M47" s="145">
        <f t="shared" ca="1" si="5"/>
        <v>0</v>
      </c>
    </row>
    <row r="48" spans="1:13" ht="15">
      <c r="A48" s="14">
        <v>39</v>
      </c>
      <c r="B48" s="14">
        <f>IF($A48-$A$10&lt;'User Interface'!$D$52,0,A48-'User Interface'!$D$52)</f>
        <v>34</v>
      </c>
      <c r="C48" s="27">
        <f ca="1">IF(B48=0,0,IF($C$1&lt;3,OFFSET('Mortgage Inputs'!$J$10,'User Interface'!$D$52,0)+'Mortgage Inputs'!$B$2,OFFSET('Mortgage Inputs'!$J$10,IF(B48&lt;=5,'User Interface'!$D$52,'Payments for mortgage'!B48+'User Interface'!$D$52),0)))</f>
        <v>0.11074535004804999</v>
      </c>
      <c r="D48" s="23">
        <f t="shared" ca="1" si="6"/>
        <v>0</v>
      </c>
      <c r="E48" s="23">
        <f t="shared" ca="1" si="2"/>
        <v>0</v>
      </c>
      <c r="F48" s="107">
        <f t="shared" ca="1" si="8"/>
        <v>0</v>
      </c>
      <c r="G48" s="23">
        <f t="shared" ca="1" si="3"/>
        <v>0</v>
      </c>
      <c r="H48" s="23">
        <f t="shared" ca="1" si="1"/>
        <v>0</v>
      </c>
      <c r="I48" s="23">
        <f t="shared" ca="1" si="4"/>
        <v>0</v>
      </c>
      <c r="J48" s="145">
        <f>MIN(J47*(1+'User Interface'!$D$57),$N$2)</f>
        <v>76625.727478907836</v>
      </c>
      <c r="K48" s="145">
        <f>IF(A48&lt;='User Interface'!$D$52,('Payments for mortgage'!$F$9)/'User Interface'!$D$52,0)</f>
        <v>0</v>
      </c>
      <c r="L48" s="156">
        <f>IF('User Interface'!$D$12="YES",2,IF('User Interface'!$D$13&lt;='Payments for mortgage'!A48,2,1))</f>
        <v>2</v>
      </c>
      <c r="M48" s="145">
        <f t="shared" ca="1" si="5"/>
        <v>0</v>
      </c>
    </row>
    <row r="49" spans="1:13" ht="15">
      <c r="A49" s="14">
        <v>40</v>
      </c>
      <c r="B49" s="14">
        <f>IF($A49-$A$10&lt;'User Interface'!$D$52,0,A49-'User Interface'!$D$52)</f>
        <v>35</v>
      </c>
      <c r="C49" s="27">
        <f ca="1">IF(B49=0,0,IF($C$1&lt;3,OFFSET('Mortgage Inputs'!$J$10,'User Interface'!$D$52,0)+'Mortgage Inputs'!$B$2,OFFSET('Mortgage Inputs'!$J$10,IF(B49&lt;=5,'User Interface'!$D$52,'Payments for mortgage'!B49+'User Interface'!$D$52),0)))</f>
        <v>0.11074535004804999</v>
      </c>
      <c r="D49" s="23">
        <f t="shared" ca="1" si="6"/>
        <v>0</v>
      </c>
      <c r="E49" s="23">
        <f t="shared" ca="1" si="2"/>
        <v>0</v>
      </c>
      <c r="F49" s="107">
        <f t="shared" ca="1" si="8"/>
        <v>0</v>
      </c>
      <c r="G49" s="23">
        <f t="shared" ca="1" si="3"/>
        <v>0</v>
      </c>
      <c r="H49" s="23">
        <f t="shared" ca="1" si="1"/>
        <v>0</v>
      </c>
      <c r="I49" s="23">
        <f t="shared" ca="1" si="4"/>
        <v>0</v>
      </c>
      <c r="J49" s="145">
        <f>MIN(J48*(1+'User Interface'!$D$57),$N$2)</f>
        <v>80000</v>
      </c>
      <c r="K49" s="145">
        <f>IF(A49&lt;='User Interface'!$D$52,('Payments for mortgage'!$F$9)/'User Interface'!$D$52,0)</f>
        <v>0</v>
      </c>
      <c r="L49" s="156">
        <f>IF('User Interface'!$D$12="YES",2,IF('User Interface'!$D$13&lt;='Payments for mortgage'!A49,2,1))</f>
        <v>2</v>
      </c>
      <c r="M49" s="145">
        <f t="shared" ca="1" si="5"/>
        <v>0</v>
      </c>
    </row>
    <row r="50" spans="1:13" ht="15">
      <c r="A50" s="14">
        <v>41</v>
      </c>
      <c r="B50" s="14">
        <f>IF($A50-$A$10&lt;'User Interface'!$D$52,0,A50-'User Interface'!$D$52)</f>
        <v>36</v>
      </c>
      <c r="C50" s="27">
        <f ca="1">IF(B50=0,0,IF($C$1&lt;3,OFFSET('Mortgage Inputs'!$J$10,'User Interface'!$D$52,0)+'Mortgage Inputs'!$B$2,OFFSET('Mortgage Inputs'!$J$10,IF(B50&lt;=5,'User Interface'!$D$52,'Payments for mortgage'!B50+'User Interface'!$D$52),0)))</f>
        <v>0.11074535004804999</v>
      </c>
      <c r="D50" s="23">
        <f t="shared" ca="1" si="6"/>
        <v>0</v>
      </c>
      <c r="E50" s="23">
        <f t="shared" ca="1" si="2"/>
        <v>0</v>
      </c>
      <c r="F50" s="107">
        <f t="shared" ca="1" si="8"/>
        <v>0</v>
      </c>
      <c r="G50" s="23">
        <f t="shared" ca="1" si="3"/>
        <v>0</v>
      </c>
      <c r="H50" s="23">
        <f t="shared" ca="1" si="1"/>
        <v>0</v>
      </c>
      <c r="I50" s="23">
        <f t="shared" ca="1" si="4"/>
        <v>0</v>
      </c>
      <c r="J50" s="145">
        <f>MIN(J49*(1+'User Interface'!$D$57),$N$2)</f>
        <v>80000</v>
      </c>
      <c r="K50" s="145">
        <f>IF(A50&lt;='User Interface'!$D$52,('Payments for mortgage'!$F$9)/'User Interface'!$D$52,0)</f>
        <v>0</v>
      </c>
      <c r="L50" s="156">
        <f>IF('User Interface'!$D$12="YES",2,IF('User Interface'!$D$13&lt;='Payments for mortgage'!A50,2,1))</f>
        <v>2</v>
      </c>
      <c r="M50" s="145">
        <f t="shared" ca="1" si="5"/>
        <v>0</v>
      </c>
    </row>
    <row r="51" spans="1:13" ht="15">
      <c r="A51" s="14">
        <v>42</v>
      </c>
      <c r="B51" s="14">
        <f>IF($A51-$A$10&lt;'User Interface'!$D$52,0,A51-'User Interface'!$D$52)</f>
        <v>37</v>
      </c>
      <c r="C51" s="27">
        <f ca="1">IF(B51=0,0,IF($C$1&lt;3,OFFSET('Mortgage Inputs'!$J$10,'User Interface'!$D$52,0)+'Mortgage Inputs'!$B$2,OFFSET('Mortgage Inputs'!$J$10,IF(B51&lt;=5,'User Interface'!$D$52,'Payments for mortgage'!B51+'User Interface'!$D$52),0)))</f>
        <v>0.11074535004804999</v>
      </c>
      <c r="D51" s="23">
        <f t="shared" ca="1" si="6"/>
        <v>0</v>
      </c>
      <c r="E51" s="23">
        <f t="shared" ca="1" si="2"/>
        <v>0</v>
      </c>
      <c r="F51" s="107">
        <f t="shared" ca="1" si="8"/>
        <v>0</v>
      </c>
      <c r="G51" s="23">
        <f t="shared" ca="1" si="3"/>
        <v>0</v>
      </c>
      <c r="H51" s="23">
        <f t="shared" ca="1" si="1"/>
        <v>0</v>
      </c>
      <c r="I51" s="23">
        <f t="shared" ca="1" si="4"/>
        <v>0</v>
      </c>
      <c r="J51" s="145">
        <f>MIN(J50*(1+'User Interface'!$D$57),$N$2)</f>
        <v>80000</v>
      </c>
      <c r="K51" s="145">
        <f>IF(A51&lt;='User Interface'!$D$52,('Payments for mortgage'!$F$9)/'User Interface'!$D$52,0)</f>
        <v>0</v>
      </c>
      <c r="L51" s="156">
        <f>IF('User Interface'!$D$12="YES",2,IF('User Interface'!$D$13&lt;='Payments for mortgage'!A51,2,1))</f>
        <v>2</v>
      </c>
      <c r="M51" s="145">
        <f t="shared" ca="1" si="5"/>
        <v>0</v>
      </c>
    </row>
    <row r="52" spans="1:13" ht="15">
      <c r="A52" s="14">
        <v>43</v>
      </c>
      <c r="B52" s="14">
        <f>IF($A52-$A$10&lt;'User Interface'!$D$52,0,A52-'User Interface'!$D$52)</f>
        <v>38</v>
      </c>
      <c r="C52" s="27">
        <f ca="1">IF(B52=0,0,IF($C$1&lt;3,OFFSET('Mortgage Inputs'!$J$10,'User Interface'!$D$52,0)+'Mortgage Inputs'!$B$2,OFFSET('Mortgage Inputs'!$J$10,IF(B52&lt;=5,'User Interface'!$D$52,'Payments for mortgage'!B52+'User Interface'!$D$52),0)))</f>
        <v>0.11074535004804999</v>
      </c>
      <c r="D52" s="23">
        <f t="shared" ca="1" si="6"/>
        <v>0</v>
      </c>
      <c r="E52" s="23">
        <f t="shared" ca="1" si="2"/>
        <v>0</v>
      </c>
      <c r="F52" s="107">
        <f t="shared" ca="1" si="8"/>
        <v>0</v>
      </c>
      <c r="G52" s="23">
        <f t="shared" ca="1" si="3"/>
        <v>0</v>
      </c>
      <c r="H52" s="23">
        <f t="shared" ca="1" si="1"/>
        <v>0</v>
      </c>
      <c r="I52" s="23">
        <f t="shared" ca="1" si="4"/>
        <v>0</v>
      </c>
      <c r="J52" s="145">
        <f>MIN(J51*(1+'User Interface'!$D$57),$N$2)</f>
        <v>80000</v>
      </c>
      <c r="K52" s="145">
        <f>IF(A52&lt;='User Interface'!$D$52,('Payments for mortgage'!$F$9)/'User Interface'!$D$52,0)</f>
        <v>0</v>
      </c>
      <c r="L52" s="156">
        <f>IF('User Interface'!$D$12="YES",2,IF('User Interface'!$D$13&lt;='Payments for mortgage'!A52,2,1))</f>
        <v>2</v>
      </c>
      <c r="M52" s="145">
        <f t="shared" ca="1" si="5"/>
        <v>0</v>
      </c>
    </row>
    <row r="53" spans="1:13" ht="15">
      <c r="A53" s="14">
        <v>44</v>
      </c>
      <c r="B53" s="14">
        <f>IF($A53-$A$10&lt;'User Interface'!$D$52,0,A53-'User Interface'!$D$52)</f>
        <v>39</v>
      </c>
      <c r="C53" s="27">
        <f ca="1">IF(B53=0,0,IF($C$1&lt;3,OFFSET('Mortgage Inputs'!$J$10,'User Interface'!$D$52,0)+'Mortgage Inputs'!$B$2,OFFSET('Mortgage Inputs'!$J$10,IF(B53&lt;=5,'User Interface'!$D$52,'Payments for mortgage'!B53+'User Interface'!$D$52),0)))</f>
        <v>0.11074535004804999</v>
      </c>
      <c r="D53" s="23">
        <f t="shared" ca="1" si="6"/>
        <v>0</v>
      </c>
      <c r="E53" s="23">
        <f t="shared" ca="1" si="2"/>
        <v>0</v>
      </c>
      <c r="F53" s="107">
        <f t="shared" ca="1" si="8"/>
        <v>0</v>
      </c>
      <c r="G53" s="23">
        <f t="shared" ca="1" si="3"/>
        <v>0</v>
      </c>
      <c r="H53" s="23">
        <f t="shared" ca="1" si="1"/>
        <v>0</v>
      </c>
      <c r="I53" s="23">
        <f t="shared" ca="1" si="4"/>
        <v>0</v>
      </c>
      <c r="J53" s="145">
        <f>MIN(J52*(1+'User Interface'!$D$57),$N$2)</f>
        <v>80000</v>
      </c>
      <c r="K53" s="145">
        <f>IF(A53&lt;='User Interface'!$D$52,('Payments for mortgage'!$F$9)/'User Interface'!$D$52,0)</f>
        <v>0</v>
      </c>
      <c r="L53" s="156">
        <f>IF('User Interface'!$D$12="YES",2,IF('User Interface'!$D$13&lt;='Payments for mortgage'!A53,2,1))</f>
        <v>2</v>
      </c>
      <c r="M53" s="145">
        <f t="shared" ca="1" si="5"/>
        <v>0</v>
      </c>
    </row>
    <row r="54" spans="1:13" ht="15">
      <c r="A54" s="14">
        <v>45</v>
      </c>
      <c r="B54" s="14">
        <f>IF($A54-$A$10&lt;'User Interface'!$D$52,0,A54-'User Interface'!$D$52)</f>
        <v>40</v>
      </c>
      <c r="C54" s="27">
        <f ca="1">IF(B54=0,0,IF($C$1&lt;3,OFFSET('Mortgage Inputs'!$J$10,'User Interface'!$D$52,0)+'Mortgage Inputs'!$B$2,OFFSET('Mortgage Inputs'!$J$10,IF(B54&lt;=5,'User Interface'!$D$52,'Payments for mortgage'!B54+'User Interface'!$D$52),0)))</f>
        <v>0.11074535004804999</v>
      </c>
      <c r="D54" s="23">
        <f t="shared" ca="1" si="6"/>
        <v>0</v>
      </c>
      <c r="E54" s="23">
        <f t="shared" ca="1" si="2"/>
        <v>0</v>
      </c>
      <c r="F54" s="107">
        <f t="shared" ca="1" si="8"/>
        <v>0</v>
      </c>
      <c r="G54" s="23">
        <f t="shared" ca="1" si="3"/>
        <v>0</v>
      </c>
      <c r="H54" s="23">
        <f t="shared" ca="1" si="1"/>
        <v>0</v>
      </c>
      <c r="I54" s="23">
        <f t="shared" ca="1" si="4"/>
        <v>0</v>
      </c>
      <c r="J54" s="145">
        <f>MIN(J53*(1+'User Interface'!$D$57),$N$2)</f>
        <v>80000</v>
      </c>
      <c r="K54" s="145">
        <f>IF(A54&lt;='User Interface'!$D$52,('Payments for mortgage'!$F$9)/'User Interface'!$D$52,0)</f>
        <v>0</v>
      </c>
      <c r="L54" s="156">
        <f>IF('User Interface'!$D$12="YES",2,IF('User Interface'!$D$13&lt;='Payments for mortgage'!A54,2,1))</f>
        <v>2</v>
      </c>
      <c r="M54" s="145">
        <f t="shared" ca="1" si="5"/>
        <v>0</v>
      </c>
    </row>
    <row r="55" spans="1:13" ht="15">
      <c r="A55" s="14">
        <v>46</v>
      </c>
      <c r="B55" s="14">
        <f>IF($A55-$A$10&lt;'User Interface'!$D$52,0,A55-'User Interface'!$D$52)</f>
        <v>41</v>
      </c>
      <c r="C55" s="27">
        <f ca="1">IF(B55=0,0,IF($C$1&lt;3,OFFSET('Mortgage Inputs'!$J$10,'User Interface'!$D$52,0)+'Mortgage Inputs'!$B$2,OFFSET('Mortgage Inputs'!$J$10,IF(B55&lt;=5,'User Interface'!$D$52,'Payments for mortgage'!B55+'User Interface'!$D$52),0)))</f>
        <v>0.11074535004804999</v>
      </c>
      <c r="D55" s="23">
        <f t="shared" ca="1" si="6"/>
        <v>0</v>
      </c>
      <c r="E55" s="23">
        <f t="shared" ca="1" si="2"/>
        <v>0</v>
      </c>
      <c r="F55" s="107">
        <f t="shared" ca="1" si="8"/>
        <v>0</v>
      </c>
      <c r="G55" s="23">
        <f t="shared" ca="1" si="3"/>
        <v>0</v>
      </c>
      <c r="H55" s="23">
        <f t="shared" ca="1" si="1"/>
        <v>0</v>
      </c>
      <c r="I55" s="23">
        <f t="shared" ca="1" si="4"/>
        <v>0</v>
      </c>
      <c r="J55" s="145">
        <f>MIN(J54*(1+'User Interface'!$D$57),$N$2)</f>
        <v>80000</v>
      </c>
      <c r="K55" s="145">
        <f>IF(A55&lt;='User Interface'!$D$52,('Payments for mortgage'!$F$9)/'User Interface'!$D$52,0)</f>
        <v>0</v>
      </c>
      <c r="L55" s="156">
        <f>IF('User Interface'!$D$12="YES",2,IF('User Interface'!$D$13&lt;='Payments for mortgage'!A55,2,1))</f>
        <v>2</v>
      </c>
      <c r="M55" s="145">
        <f t="shared" ca="1" si="5"/>
        <v>0</v>
      </c>
    </row>
    <row r="56" spans="1:13" ht="15">
      <c r="A56" s="14">
        <v>47</v>
      </c>
      <c r="B56" s="14">
        <f>IF($A56-$A$10&lt;'User Interface'!$D$52,0,A56-'User Interface'!$D$52)</f>
        <v>42</v>
      </c>
      <c r="C56" s="27">
        <f ca="1">IF(B56=0,0,IF($C$1&lt;3,OFFSET('Mortgage Inputs'!$J$10,'User Interface'!$D$52,0)+'Mortgage Inputs'!$B$2,OFFSET('Mortgage Inputs'!$J$10,IF(B56&lt;=5,'User Interface'!$D$52,'Payments for mortgage'!B56+'User Interface'!$D$52),0)))</f>
        <v>0.11074535004804999</v>
      </c>
      <c r="D56" s="23">
        <f t="shared" ca="1" si="6"/>
        <v>0</v>
      </c>
      <c r="E56" s="23">
        <f t="shared" ca="1" si="2"/>
        <v>0</v>
      </c>
      <c r="F56" s="107">
        <f t="shared" ca="1" si="8"/>
        <v>0</v>
      </c>
      <c r="G56" s="23">
        <f t="shared" ca="1" si="3"/>
        <v>0</v>
      </c>
      <c r="H56" s="23">
        <f t="shared" ca="1" si="1"/>
        <v>0</v>
      </c>
      <c r="I56" s="23">
        <f t="shared" ca="1" si="4"/>
        <v>0</v>
      </c>
      <c r="J56" s="145">
        <f>MIN(J55*(1+'User Interface'!$D$57),$N$2)</f>
        <v>80000</v>
      </c>
      <c r="K56" s="145">
        <f>IF(A56&lt;='User Interface'!$D$52,('Payments for mortgage'!$F$9)/'User Interface'!$D$52,0)</f>
        <v>0</v>
      </c>
      <c r="L56" s="156">
        <f>IF('User Interface'!$D$12="YES",2,IF('User Interface'!$D$13&lt;='Payments for mortgage'!A56,2,1))</f>
        <v>2</v>
      </c>
      <c r="M56" s="145">
        <f t="shared" ca="1" si="5"/>
        <v>0</v>
      </c>
    </row>
    <row r="57" spans="1:13" ht="15">
      <c r="A57" s="14">
        <v>48</v>
      </c>
      <c r="B57" s="14">
        <f>IF($A57-$A$10&lt;'User Interface'!$D$52,0,A57-'User Interface'!$D$52)</f>
        <v>43</v>
      </c>
      <c r="C57" s="27">
        <f ca="1">IF(B57=0,0,IF($C$1&lt;3,OFFSET('Mortgage Inputs'!$J$10,'User Interface'!$D$52,0)+'Mortgage Inputs'!$B$2,OFFSET('Mortgage Inputs'!$J$10,IF(B57&lt;=5,'User Interface'!$D$52,'Payments for mortgage'!B57+'User Interface'!$D$52),0)))</f>
        <v>0.11074535004804999</v>
      </c>
      <c r="D57" s="23">
        <f t="shared" ca="1" si="6"/>
        <v>0</v>
      </c>
      <c r="E57" s="23">
        <f t="shared" ca="1" si="2"/>
        <v>0</v>
      </c>
      <c r="F57" s="107">
        <f t="shared" ca="1" si="8"/>
        <v>0</v>
      </c>
      <c r="G57" s="23">
        <f t="shared" ca="1" si="3"/>
        <v>0</v>
      </c>
      <c r="H57" s="23">
        <f t="shared" ca="1" si="1"/>
        <v>0</v>
      </c>
      <c r="I57" s="23">
        <f t="shared" ca="1" si="4"/>
        <v>0</v>
      </c>
      <c r="J57" s="145">
        <f>MIN(J56*(1+'User Interface'!$D$57),$N$2)</f>
        <v>80000</v>
      </c>
      <c r="K57" s="145">
        <f>IF(A57&lt;='User Interface'!$D$52,('Payments for mortgage'!$F$9)/'User Interface'!$D$52,0)</f>
        <v>0</v>
      </c>
      <c r="L57" s="156">
        <f>IF('User Interface'!$D$12="YES",2,IF('User Interface'!$D$13&lt;='Payments for mortgage'!A57,2,1))</f>
        <v>2</v>
      </c>
      <c r="M57" s="145">
        <f t="shared" ca="1" si="5"/>
        <v>0</v>
      </c>
    </row>
    <row r="58" spans="1:13" ht="15">
      <c r="A58" s="14">
        <v>49</v>
      </c>
      <c r="B58" s="14">
        <f>IF($A58-$A$10&lt;'User Interface'!$D$52,0,A58-'User Interface'!$D$52)</f>
        <v>44</v>
      </c>
      <c r="C58" s="27">
        <f ca="1">IF(B58=0,0,IF($C$1&lt;3,OFFSET('Mortgage Inputs'!$J$10,'User Interface'!$D$52,0)+'Mortgage Inputs'!$B$2,OFFSET('Mortgage Inputs'!$J$10,IF(B58&lt;=5,'User Interface'!$D$52,'Payments for mortgage'!B58+'User Interface'!$D$52),0)))</f>
        <v>0.11074535004804999</v>
      </c>
      <c r="D58" s="23">
        <f t="shared" ca="1" si="6"/>
        <v>0</v>
      </c>
      <c r="E58" s="23">
        <f t="shared" ca="1" si="2"/>
        <v>0</v>
      </c>
      <c r="F58" s="107">
        <f t="shared" ca="1" si="8"/>
        <v>0</v>
      </c>
      <c r="G58" s="23">
        <f t="shared" ca="1" si="3"/>
        <v>0</v>
      </c>
      <c r="H58" s="23">
        <f t="shared" ca="1" si="1"/>
        <v>0</v>
      </c>
      <c r="I58" s="23">
        <f t="shared" ca="1" si="4"/>
        <v>0</v>
      </c>
      <c r="J58" s="145">
        <f>MIN(J57*(1+'User Interface'!$D$57),$N$2)</f>
        <v>80000</v>
      </c>
      <c r="K58" s="145">
        <f>IF(A58&lt;='User Interface'!$D$52,('Payments for mortgage'!$F$9)/'User Interface'!$D$52,0)</f>
        <v>0</v>
      </c>
      <c r="L58" s="156">
        <f>IF('User Interface'!$D$12="YES",2,IF('User Interface'!$D$13&lt;='Payments for mortgage'!A58,2,1))</f>
        <v>2</v>
      </c>
      <c r="M58" s="145">
        <f t="shared" ca="1" si="5"/>
        <v>0</v>
      </c>
    </row>
    <row r="59" spans="1:13" ht="15">
      <c r="A59" s="14">
        <v>50</v>
      </c>
      <c r="B59" s="14">
        <f>IF($A59-$A$10&lt;'User Interface'!$D$52,0,A59-'User Interface'!$D$52)</f>
        <v>45</v>
      </c>
      <c r="C59" s="27">
        <f ca="1">IF(B59=0,0,IF($C$1&lt;3,OFFSET('Mortgage Inputs'!$J$10,'User Interface'!$D$52,0)+'Mortgage Inputs'!$B$2,OFFSET('Mortgage Inputs'!$J$10,IF(B59&lt;=5,'User Interface'!$D$52,'Payments for mortgage'!B59+'User Interface'!$D$52),0)))</f>
        <v>0.11074535004804999</v>
      </c>
      <c r="D59" s="23">
        <f t="shared" ca="1" si="6"/>
        <v>0</v>
      </c>
      <c r="E59" s="23">
        <f t="shared" ca="1" si="2"/>
        <v>0</v>
      </c>
      <c r="F59" s="107">
        <f t="shared" ca="1" si="8"/>
        <v>0</v>
      </c>
      <c r="G59" s="23">
        <f t="shared" ca="1" si="3"/>
        <v>0</v>
      </c>
      <c r="H59" s="23">
        <f t="shared" ca="1" si="1"/>
        <v>0</v>
      </c>
      <c r="I59" s="23">
        <f t="shared" ca="1" si="4"/>
        <v>0</v>
      </c>
      <c r="J59" s="145">
        <f>MIN(J58*(1+'User Interface'!$D$57),$N$2)</f>
        <v>80000</v>
      </c>
      <c r="K59" s="145">
        <f>IF(A59&lt;='User Interface'!$D$52,('Payments for mortgage'!$F$9)/'User Interface'!$D$52,0)</f>
        <v>0</v>
      </c>
      <c r="L59" s="156">
        <f>IF('User Interface'!$D$12="YES",2,IF('User Interface'!$D$13&lt;='Payments for mortgage'!A59,2,1))</f>
        <v>2</v>
      </c>
      <c r="M59" s="145">
        <f t="shared" ca="1" si="5"/>
        <v>0</v>
      </c>
    </row>
    <row r="60" spans="1:13" ht="15">
      <c r="A60" s="14">
        <v>51</v>
      </c>
      <c r="B60" s="14">
        <f>IF($A60-$A$10&lt;'User Interface'!$D$52,0,A60-'User Interface'!$D$52)</f>
        <v>46</v>
      </c>
      <c r="C60" s="27">
        <f ca="1">IF(B60=0,0,IF($C$1&lt;3,OFFSET('Mortgage Inputs'!$J$10,'User Interface'!$D$52,0)+'Mortgage Inputs'!$B$2,OFFSET('Mortgage Inputs'!$J$10,IF(B60&lt;=5,'User Interface'!$D$52,'Payments for mortgage'!B60+'User Interface'!$D$52),0)))</f>
        <v>0.11074535004804999</v>
      </c>
      <c r="D60" s="23">
        <f t="shared" ca="1" si="6"/>
        <v>0</v>
      </c>
      <c r="E60" s="23">
        <f t="shared" ca="1" si="2"/>
        <v>0</v>
      </c>
      <c r="F60" s="107">
        <f t="shared" ca="1" si="8"/>
        <v>0</v>
      </c>
      <c r="G60" s="23">
        <f t="shared" ca="1" si="3"/>
        <v>0</v>
      </c>
      <c r="H60" s="23">
        <f t="shared" ca="1" si="1"/>
        <v>0</v>
      </c>
      <c r="I60" s="23">
        <f t="shared" ca="1" si="4"/>
        <v>0</v>
      </c>
      <c r="J60" s="145">
        <f>MIN(J59*(1+'User Interface'!$D$57),$N$2)</f>
        <v>80000</v>
      </c>
      <c r="K60" s="145">
        <f>IF(A60&lt;='User Interface'!$D$52,('Payments for mortgage'!$F$9)/'User Interface'!$D$52,0)</f>
        <v>0</v>
      </c>
      <c r="L60" s="156">
        <f>IF('User Interface'!$D$12="YES",2,IF('User Interface'!$D$13&lt;='Payments for mortgage'!A60,2,1))</f>
        <v>2</v>
      </c>
      <c r="M60" s="145">
        <f t="shared" ca="1" si="5"/>
        <v>0</v>
      </c>
    </row>
    <row r="61" spans="1:13" ht="15">
      <c r="A61" s="14">
        <v>52</v>
      </c>
      <c r="B61" s="14">
        <f>IF($A61-$A$10&lt;'User Interface'!$D$52,0,A61-'User Interface'!$D$52)</f>
        <v>47</v>
      </c>
      <c r="C61" s="27">
        <f ca="1">IF(B61=0,0,IF($C$1&lt;3,OFFSET('Mortgage Inputs'!$J$10,'User Interface'!$D$52,0)+'Mortgage Inputs'!$B$2,OFFSET('Mortgage Inputs'!$J$10,IF(B61&lt;=5,'User Interface'!$D$52,'Payments for mortgage'!B61+'User Interface'!$D$52),0)))</f>
        <v>0.11074535004804999</v>
      </c>
      <c r="D61" s="23">
        <f t="shared" ca="1" si="6"/>
        <v>0</v>
      </c>
      <c r="E61" s="23">
        <f t="shared" ca="1" si="2"/>
        <v>0</v>
      </c>
      <c r="F61" s="107">
        <f t="shared" ca="1" si="8"/>
        <v>0</v>
      </c>
      <c r="G61" s="23">
        <f t="shared" ca="1" si="3"/>
        <v>0</v>
      </c>
      <c r="H61" s="23">
        <f t="shared" ca="1" si="1"/>
        <v>0</v>
      </c>
      <c r="I61" s="23">
        <f t="shared" ca="1" si="4"/>
        <v>0</v>
      </c>
      <c r="J61" s="145">
        <f>MIN(J60*(1+'User Interface'!$D$57),$N$2)</f>
        <v>80000</v>
      </c>
      <c r="K61" s="145">
        <f>IF(A61&lt;='User Interface'!$D$52,('Payments for mortgage'!$F$9)/'User Interface'!$D$52,0)</f>
        <v>0</v>
      </c>
      <c r="L61" s="156">
        <f>IF('User Interface'!$D$12="YES",2,IF('User Interface'!$D$13&lt;='Payments for mortgage'!A61,2,1))</f>
        <v>2</v>
      </c>
      <c r="M61" s="145">
        <f t="shared" ca="1" si="5"/>
        <v>0</v>
      </c>
    </row>
    <row r="62" spans="1:13" ht="15">
      <c r="A62" s="14">
        <v>53</v>
      </c>
      <c r="B62" s="14">
        <f>IF($A62-$A$10&lt;'User Interface'!$D$52,0,A62-'User Interface'!$D$52)</f>
        <v>48</v>
      </c>
      <c r="C62" s="27">
        <f ca="1">IF(B62=0,0,IF($C$1&lt;3,OFFSET('Mortgage Inputs'!$J$10,'User Interface'!$D$52,0)+'Mortgage Inputs'!$B$2,OFFSET('Mortgage Inputs'!$J$10,IF(B62&lt;=5,'User Interface'!$D$52,'Payments for mortgage'!B62+'User Interface'!$D$52),0)))</f>
        <v>0.11074535004804999</v>
      </c>
      <c r="D62" s="23">
        <f t="shared" ca="1" si="6"/>
        <v>0</v>
      </c>
      <c r="E62" s="23">
        <f t="shared" ca="1" si="2"/>
        <v>0</v>
      </c>
      <c r="F62" s="107">
        <f t="shared" ca="1" si="8"/>
        <v>0</v>
      </c>
      <c r="G62" s="23">
        <f t="shared" ca="1" si="3"/>
        <v>0</v>
      </c>
      <c r="H62" s="23">
        <f t="shared" ca="1" si="1"/>
        <v>0</v>
      </c>
      <c r="I62" s="23">
        <f t="shared" ca="1" si="4"/>
        <v>0</v>
      </c>
      <c r="J62" s="145">
        <f>MIN(J61*(1+'User Interface'!$D$57),$N$2)</f>
        <v>80000</v>
      </c>
      <c r="K62" s="145">
        <f>IF(A62&lt;='User Interface'!$D$52,('Payments for mortgage'!$F$9)/'User Interface'!$D$52,0)</f>
        <v>0</v>
      </c>
      <c r="L62" s="156">
        <f>IF('User Interface'!$D$12="YES",2,IF('User Interface'!$D$13&lt;='Payments for mortgage'!A62,2,1))</f>
        <v>2</v>
      </c>
      <c r="M62" s="145">
        <f t="shared" ca="1" si="5"/>
        <v>0</v>
      </c>
    </row>
    <row r="63" spans="1:13" ht="15">
      <c r="A63" s="14">
        <v>54</v>
      </c>
      <c r="B63" s="14">
        <f>IF($A63-$A$10&lt;'User Interface'!$D$52,0,A63-'User Interface'!$D$52)</f>
        <v>49</v>
      </c>
      <c r="C63" s="27">
        <f ca="1">IF(B63=0,0,IF($C$1&lt;3,OFFSET('Mortgage Inputs'!$J$10,'User Interface'!$D$52,0)+'Mortgage Inputs'!$B$2,OFFSET('Mortgage Inputs'!$J$10,IF(B63&lt;=5,'User Interface'!$D$52,'Payments for mortgage'!B63+'User Interface'!$D$52),0)))</f>
        <v>0.11074535004804999</v>
      </c>
      <c r="D63" s="23">
        <f t="shared" ca="1" si="6"/>
        <v>0</v>
      </c>
      <c r="E63" s="23">
        <f t="shared" ca="1" si="2"/>
        <v>0</v>
      </c>
      <c r="F63" s="107">
        <f t="shared" ca="1" si="8"/>
        <v>0</v>
      </c>
      <c r="G63" s="23">
        <f t="shared" ca="1" si="3"/>
        <v>0</v>
      </c>
      <c r="H63" s="23">
        <f t="shared" ca="1" si="1"/>
        <v>0</v>
      </c>
      <c r="I63" s="23">
        <f t="shared" ca="1" si="4"/>
        <v>0</v>
      </c>
      <c r="J63" s="145">
        <f>MIN(J62*(1+'User Interface'!$D$57),$N$2)</f>
        <v>80000</v>
      </c>
      <c r="K63" s="145">
        <f>IF(A63&lt;='User Interface'!$D$52,('Payments for mortgage'!$F$9)/'User Interface'!$D$52,0)</f>
        <v>0</v>
      </c>
      <c r="L63" s="156">
        <f>IF('User Interface'!$D$12="YES",2,IF('User Interface'!$D$13&lt;='Payments for mortgage'!A63,2,1))</f>
        <v>2</v>
      </c>
      <c r="M63" s="145">
        <f t="shared" ca="1" si="5"/>
        <v>0</v>
      </c>
    </row>
    <row r="64" spans="1:13" ht="15">
      <c r="A64" s="14">
        <v>55</v>
      </c>
      <c r="B64" s="14">
        <f>IF($A64-$A$10&lt;'User Interface'!$D$52,0,A64-'User Interface'!$D$52)</f>
        <v>50</v>
      </c>
      <c r="C64" s="27">
        <f ca="1">IF(B64=0,0,IF($C$1&lt;3,OFFSET('Mortgage Inputs'!$J$10,'User Interface'!$D$52,0)+'Mortgage Inputs'!$B$2,OFFSET('Mortgage Inputs'!$J$10,IF(B64&lt;=5,'User Interface'!$D$52,'Payments for mortgage'!B64+'User Interface'!$D$52),0)))</f>
        <v>0.11074535004804999</v>
      </c>
      <c r="D64" s="23">
        <f t="shared" ca="1" si="6"/>
        <v>0</v>
      </c>
      <c r="E64" s="23">
        <f t="shared" ca="1" si="2"/>
        <v>0</v>
      </c>
      <c r="F64" s="107">
        <f t="shared" ca="1" si="8"/>
        <v>0</v>
      </c>
      <c r="G64" s="23">
        <f t="shared" ca="1" si="3"/>
        <v>0</v>
      </c>
      <c r="H64" s="23">
        <f t="shared" ca="1" si="1"/>
        <v>0</v>
      </c>
      <c r="I64" s="23">
        <f t="shared" ca="1" si="4"/>
        <v>0</v>
      </c>
      <c r="J64" s="145">
        <f>MIN(J63*(1+'User Interface'!$D$57),$N$2)</f>
        <v>80000</v>
      </c>
      <c r="K64" s="145">
        <f>IF(A64&lt;='User Interface'!$D$52,('Payments for mortgage'!$F$9)/'User Interface'!$D$52,0)</f>
        <v>0</v>
      </c>
      <c r="L64" s="156">
        <f>IF('User Interface'!$D$12="YES",2,IF('User Interface'!$D$13&lt;='Payments for mortgage'!A64,2,1))</f>
        <v>2</v>
      </c>
      <c r="M64" s="145">
        <f t="shared" ca="1" si="5"/>
        <v>0</v>
      </c>
    </row>
    <row r="65" spans="1:13" ht="15">
      <c r="A65" s="14">
        <v>56</v>
      </c>
      <c r="B65" s="14">
        <f>IF($A65-$A$10&lt;'User Interface'!$D$52,0,A65-'User Interface'!$D$52)</f>
        <v>51</v>
      </c>
      <c r="C65" s="27">
        <f ca="1">IF(B65=0,0,IF($C$1&lt;3,OFFSET('Mortgage Inputs'!$J$10,'User Interface'!$D$52,0)+'Mortgage Inputs'!$B$2,OFFSET('Mortgage Inputs'!$J$10,IF(B65&lt;=5,'User Interface'!$D$52,'Payments for mortgage'!B65+'User Interface'!$D$52),0)))</f>
        <v>0.11074535004804999</v>
      </c>
      <c r="D65" s="23">
        <f t="shared" ca="1" si="6"/>
        <v>0</v>
      </c>
      <c r="E65" s="23">
        <f t="shared" ca="1" si="2"/>
        <v>0</v>
      </c>
      <c r="F65" s="107">
        <f t="shared" ca="1" si="8"/>
        <v>0</v>
      </c>
      <c r="G65" s="23">
        <f t="shared" ca="1" si="3"/>
        <v>0</v>
      </c>
      <c r="H65" s="23">
        <f t="shared" ca="1" si="1"/>
        <v>0</v>
      </c>
      <c r="I65" s="23">
        <f t="shared" ca="1" si="4"/>
        <v>0</v>
      </c>
      <c r="J65" s="145">
        <f>MIN(J64*(1+'User Interface'!$D$57),$N$2)</f>
        <v>80000</v>
      </c>
      <c r="K65" s="145">
        <f>IF(A65&lt;='User Interface'!$D$52,('Payments for mortgage'!$F$9)/'User Interface'!$D$52,0)</f>
        <v>0</v>
      </c>
      <c r="L65" s="156">
        <f>IF('User Interface'!$D$12="YES",2,IF('User Interface'!$D$13&lt;='Payments for mortgage'!A65,2,1))</f>
        <v>2</v>
      </c>
      <c r="M65" s="145">
        <f t="shared" ca="1" si="5"/>
        <v>0</v>
      </c>
    </row>
    <row r="66" spans="1:13" ht="15">
      <c r="A66" s="14">
        <v>57</v>
      </c>
      <c r="B66" s="14">
        <f>IF($A66-$A$10&lt;'User Interface'!$D$52,0,A66-'User Interface'!$D$52)</f>
        <v>52</v>
      </c>
      <c r="C66" s="27">
        <f ca="1">IF(B66=0,0,IF($C$1&lt;3,OFFSET('Mortgage Inputs'!$J$10,'User Interface'!$D$52,0)+'Mortgage Inputs'!$B$2,OFFSET('Mortgage Inputs'!$J$10,IF(B66&lt;=5,'User Interface'!$D$52,'Payments for mortgage'!B66+'User Interface'!$D$52),0)))</f>
        <v>0.11074535004804999</v>
      </c>
      <c r="D66" s="23">
        <f t="shared" ca="1" si="6"/>
        <v>0</v>
      </c>
      <c r="E66" s="23">
        <f t="shared" ca="1" si="2"/>
        <v>0</v>
      </c>
      <c r="F66" s="107">
        <f t="shared" ca="1" si="8"/>
        <v>0</v>
      </c>
      <c r="G66" s="23">
        <f t="shared" ca="1" si="3"/>
        <v>0</v>
      </c>
      <c r="H66" s="23">
        <f t="shared" ca="1" si="1"/>
        <v>0</v>
      </c>
      <c r="I66" s="23">
        <f t="shared" ca="1" si="4"/>
        <v>0</v>
      </c>
      <c r="J66" s="145">
        <f>MIN(J65*(1+'User Interface'!$D$57),$N$2)</f>
        <v>80000</v>
      </c>
      <c r="K66" s="145">
        <f>IF(A66&lt;='User Interface'!$D$52,('Payments for mortgage'!$F$9)/'User Interface'!$D$52,0)</f>
        <v>0</v>
      </c>
      <c r="L66" s="156">
        <f>IF('User Interface'!$D$12="YES",2,IF('User Interface'!$D$13&lt;='Payments for mortgage'!A66,2,1))</f>
        <v>2</v>
      </c>
      <c r="M66" s="145">
        <f t="shared" ca="1" si="5"/>
        <v>0</v>
      </c>
    </row>
    <row r="67" spans="1:13" ht="15">
      <c r="A67" s="14">
        <v>58</v>
      </c>
      <c r="B67" s="14">
        <f>IF($A67-$A$10&lt;'User Interface'!$D$52,0,A67-'User Interface'!$D$52)</f>
        <v>53</v>
      </c>
      <c r="C67" s="27">
        <f ca="1">IF(B67=0,0,IF($C$1&lt;3,OFFSET('Mortgage Inputs'!$J$10,'User Interface'!$D$52,0)+'Mortgage Inputs'!$B$2,OFFSET('Mortgage Inputs'!$J$10,IF(B67&lt;=5,'User Interface'!$D$52,'Payments for mortgage'!B67+'User Interface'!$D$52),0)))</f>
        <v>0.11074535004804999</v>
      </c>
      <c r="D67" s="23">
        <f t="shared" ca="1" si="6"/>
        <v>0</v>
      </c>
      <c r="E67" s="23">
        <f t="shared" ca="1" si="2"/>
        <v>0</v>
      </c>
      <c r="F67" s="107">
        <f t="shared" ca="1" si="8"/>
        <v>0</v>
      </c>
      <c r="G67" s="23">
        <f t="shared" ca="1" si="3"/>
        <v>0</v>
      </c>
      <c r="H67" s="23">
        <f t="shared" ca="1" si="1"/>
        <v>0</v>
      </c>
      <c r="I67" s="23">
        <f t="shared" ca="1" si="4"/>
        <v>0</v>
      </c>
      <c r="J67" s="145">
        <f>MIN(J66*(1+'User Interface'!$D$57),$N$2)</f>
        <v>80000</v>
      </c>
      <c r="K67" s="145">
        <f>IF(A67&lt;='User Interface'!$D$52,('Payments for mortgage'!$F$9)/'User Interface'!$D$52,0)</f>
        <v>0</v>
      </c>
      <c r="L67" s="156">
        <f>IF('User Interface'!$D$12="YES",2,IF('User Interface'!$D$13&lt;='Payments for mortgage'!A67,2,1))</f>
        <v>2</v>
      </c>
      <c r="M67" s="145">
        <f t="shared" ca="1" si="5"/>
        <v>0</v>
      </c>
    </row>
    <row r="68" spans="1:13" ht="15">
      <c r="A68" s="14">
        <v>59</v>
      </c>
      <c r="B68" s="14">
        <f>IF($A68-$A$10&lt;'User Interface'!$D$52,0,A68-'User Interface'!$D$52)</f>
        <v>54</v>
      </c>
      <c r="C68" s="27">
        <f ca="1">IF(B68=0,0,IF($C$1&lt;3,OFFSET('Mortgage Inputs'!$J$10,'User Interface'!$D$52,0)+'Mortgage Inputs'!$B$2,OFFSET('Mortgage Inputs'!$J$10,IF(B68&lt;=5,'User Interface'!$D$52,'Payments for mortgage'!B68+'User Interface'!$D$52),0)))</f>
        <v>0.11074535004804999</v>
      </c>
      <c r="D68" s="23">
        <f t="shared" ca="1" si="6"/>
        <v>0</v>
      </c>
      <c r="E68" s="23">
        <f t="shared" ca="1" si="2"/>
        <v>0</v>
      </c>
      <c r="F68" s="107">
        <f t="shared" ca="1" si="8"/>
        <v>0</v>
      </c>
      <c r="G68" s="23">
        <f t="shared" ca="1" si="3"/>
        <v>0</v>
      </c>
      <c r="H68" s="23">
        <f t="shared" ca="1" si="1"/>
        <v>0</v>
      </c>
      <c r="I68" s="23">
        <f t="shared" ca="1" si="4"/>
        <v>0</v>
      </c>
      <c r="J68" s="145">
        <f>MIN(J67*(1+'User Interface'!$D$57),$N$2)</f>
        <v>80000</v>
      </c>
      <c r="K68" s="145">
        <f>IF(A68&lt;='User Interface'!$D$52,('Payments for mortgage'!$F$9)/'User Interface'!$D$52,0)</f>
        <v>0</v>
      </c>
      <c r="L68" s="156">
        <f>IF('User Interface'!$D$12="YES",2,IF('User Interface'!$D$13&lt;='Payments for mortgage'!A68,2,1))</f>
        <v>2</v>
      </c>
      <c r="M68" s="145">
        <f t="shared" ca="1" si="5"/>
        <v>0</v>
      </c>
    </row>
    <row r="69" spans="1:13" ht="15">
      <c r="A69" s="14">
        <v>60</v>
      </c>
      <c r="B69" s="14">
        <f>IF($A69-$A$10&lt;'User Interface'!$D$52,0,A69-'User Interface'!$D$52)</f>
        <v>55</v>
      </c>
      <c r="C69" s="27">
        <f ca="1">IF(B69=0,0,IF($C$1&lt;3,OFFSET('Mortgage Inputs'!$J$10,'User Interface'!$D$52,0)+'Mortgage Inputs'!$B$2,OFFSET('Mortgage Inputs'!$J$10,IF(B69&lt;=5,'User Interface'!$D$52,'Payments for mortgage'!B69+'User Interface'!$D$52),0)))</f>
        <v>0.11074535004804999</v>
      </c>
      <c r="D69" s="23">
        <f t="shared" ca="1" si="6"/>
        <v>0</v>
      </c>
      <c r="E69" s="23">
        <f t="shared" ca="1" si="2"/>
        <v>0</v>
      </c>
      <c r="F69" s="107">
        <f t="shared" ca="1" si="8"/>
        <v>0</v>
      </c>
      <c r="G69" s="23">
        <f t="shared" ca="1" si="3"/>
        <v>0</v>
      </c>
      <c r="H69" s="23">
        <f t="shared" ca="1" si="1"/>
        <v>0</v>
      </c>
      <c r="I69" s="23">
        <f t="shared" ca="1" si="4"/>
        <v>0</v>
      </c>
      <c r="J69" s="145">
        <f>MIN(J68*(1+'User Interface'!$D$57),$N$2)</f>
        <v>80000</v>
      </c>
      <c r="K69" s="145">
        <f>IF(A69&lt;='User Interface'!$D$52,('Payments for mortgage'!$F$9)/'User Interface'!$D$52,0)</f>
        <v>0</v>
      </c>
      <c r="L69" s="156">
        <f>IF('User Interface'!$D$12="YES",2,IF('User Interface'!$D$13&lt;='Payments for mortgage'!A69,2,1))</f>
        <v>2</v>
      </c>
      <c r="M69" s="145">
        <f t="shared" ca="1" si="5"/>
        <v>0</v>
      </c>
    </row>
  </sheetData>
  <mergeCells count="2">
    <mergeCell ref="I6:J6"/>
    <mergeCell ref="M6:N6"/>
  </mergeCells>
  <phoneticPr fontId="2" type="noConversion"/>
  <pageMargins left="0.75" right="0.75" top="1" bottom="1" header="0.5" footer="0.5"/>
  <headerFooter alignWithMargins="0"/>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sheetPr codeName="Sheet4" enableFormatConditionsCalculation="0"/>
  <dimension ref="A1:W39"/>
  <sheetViews>
    <sheetView topLeftCell="A21" workbookViewId="0">
      <selection activeCell="D34" sqref="D34"/>
    </sheetView>
  </sheetViews>
  <sheetFormatPr defaultColWidth="8.85546875" defaultRowHeight="15"/>
  <cols>
    <col min="1" max="1" width="67.140625" customWidth="1"/>
    <col min="2" max="2" width="18.7109375" bestFit="1" customWidth="1"/>
    <col min="3" max="3" width="18.42578125" customWidth="1"/>
    <col min="4" max="4" width="18.28515625" customWidth="1"/>
    <col min="5" max="5" width="18.28515625" bestFit="1" customWidth="1"/>
  </cols>
  <sheetData>
    <row r="1" spans="1:7">
      <c r="A1" t="s">
        <v>0</v>
      </c>
    </row>
    <row r="2" spans="1:7">
      <c r="B2" t="s">
        <v>73</v>
      </c>
    </row>
    <row r="3" spans="1:7">
      <c r="A3" t="s">
        <v>110</v>
      </c>
      <c r="B3" s="9">
        <f>'User Interface'!D6</f>
        <v>100448</v>
      </c>
    </row>
    <row r="4" spans="1:7" s="4" customFormat="1">
      <c r="A4" s="4" t="s">
        <v>271</v>
      </c>
      <c r="B4" s="4" t="s">
        <v>180</v>
      </c>
      <c r="C4" s="4" t="s">
        <v>181</v>
      </c>
      <c r="D4" s="4" t="s">
        <v>100</v>
      </c>
      <c r="E4" s="4" t="s">
        <v>101</v>
      </c>
    </row>
    <row r="5" spans="1:7">
      <c r="A5" s="8">
        <v>0.1</v>
      </c>
      <c r="B5" s="98">
        <v>8350</v>
      </c>
      <c r="C5">
        <v>16700</v>
      </c>
      <c r="D5">
        <v>85000</v>
      </c>
      <c r="E5">
        <v>11950</v>
      </c>
      <c r="G5" t="s">
        <v>159</v>
      </c>
    </row>
    <row r="6" spans="1:7">
      <c r="A6" s="8">
        <v>0.15</v>
      </c>
      <c r="B6" s="98">
        <v>33950</v>
      </c>
      <c r="C6">
        <v>67900</v>
      </c>
      <c r="D6">
        <v>33950</v>
      </c>
      <c r="E6">
        <v>45500</v>
      </c>
      <c r="G6" t="s">
        <v>160</v>
      </c>
    </row>
    <row r="7" spans="1:7">
      <c r="A7" s="8">
        <v>0.25</v>
      </c>
      <c r="B7" s="98">
        <v>82250</v>
      </c>
      <c r="C7">
        <v>137050</v>
      </c>
      <c r="D7">
        <v>68525</v>
      </c>
      <c r="E7">
        <v>117450</v>
      </c>
    </row>
    <row r="8" spans="1:7">
      <c r="A8" s="8">
        <v>0.28000000000000003</v>
      </c>
      <c r="B8" s="98">
        <v>171550</v>
      </c>
      <c r="C8">
        <v>208850</v>
      </c>
      <c r="D8">
        <v>104425</v>
      </c>
      <c r="E8">
        <v>190200</v>
      </c>
    </row>
    <row r="9" spans="1:7">
      <c r="A9" s="8">
        <v>0.33</v>
      </c>
      <c r="B9" s="98">
        <v>372950</v>
      </c>
      <c r="C9">
        <v>372950</v>
      </c>
      <c r="D9">
        <v>186475</v>
      </c>
      <c r="E9">
        <v>372950</v>
      </c>
    </row>
    <row r="10" spans="1:7">
      <c r="A10" s="8">
        <v>0.35</v>
      </c>
      <c r="B10" s="98">
        <v>372951</v>
      </c>
      <c r="C10" s="99">
        <v>372951</v>
      </c>
      <c r="D10" s="99">
        <v>186476</v>
      </c>
      <c r="E10" s="99">
        <v>372951</v>
      </c>
    </row>
    <row r="11" spans="1:7" s="6" customFormat="1">
      <c r="A11" s="105" t="s">
        <v>275</v>
      </c>
      <c r="B11" s="106">
        <f>(IF($B$3&gt;B5,B5*$A5,($B3-B5)*$A5)+(MAX((IF($B$3&gt;B7,(B6-B5)*$A6,($B$3-B5)*$A6)),0)))+(MAX((IF($B$3&gt;B8,(B7-B6)*$A7,($B$3-B6)*$A7)),0))+(MAX((IF($B$3&gt;B9,(B8-B7)*$A8,($B$3-B7)*$A8)),0))+(MAX((IF($B$3&gt;B10,(B9-B8)*$A9,($B$3-B8)*$A9)),0))+(MAX((IF($B$3&gt;$B3,(B10-B9)*$A10,($B$3-B9)*$A10)),0))</f>
        <v>26394.940000000002</v>
      </c>
      <c r="C11" s="106">
        <f t="shared" ref="C11:E11" si="0">(IF($B$3&gt;C5,C5*$A5,($B3-C5)*$A5)+(MAX((IF($B$3&gt;C7,(C6-C5)*$A6,($B$3-C5)*$A6)),0)))+(MAX((IF($B$3&gt;C8,(C7-C6)*$A7,($B$3-C6)*$A7)),0))+(MAX((IF($B$3&gt;C9,(C8-C7)*$A8,($B$3-C7)*$A8)),0))+(MAX((IF($B$3&gt;C10,(C9-C8)*$A9,($B$3-C8)*$A9)),0))+(MAX((IF($B$3&gt;$B3,(C10-C9)*$A10,($B$3-C9)*$A10)),0))</f>
        <v>22369.199999999997</v>
      </c>
      <c r="D11" s="106">
        <f t="shared" si="0"/>
        <v>34062.94</v>
      </c>
      <c r="E11" s="106">
        <f t="shared" si="0"/>
        <v>28206.699999999997</v>
      </c>
    </row>
    <row r="12" spans="1:7">
      <c r="B12" s="90"/>
    </row>
    <row r="13" spans="1:7">
      <c r="A13" s="4" t="s">
        <v>270</v>
      </c>
    </row>
    <row r="14" spans="1:7">
      <c r="A14" s="8">
        <v>0.04</v>
      </c>
      <c r="B14">
        <v>8350</v>
      </c>
      <c r="C14">
        <v>8350</v>
      </c>
      <c r="D14">
        <v>8350</v>
      </c>
      <c r="E14">
        <v>8350</v>
      </c>
    </row>
    <row r="15" spans="1:7">
      <c r="A15" s="5">
        <v>4.4999999999999998E-2</v>
      </c>
      <c r="B15">
        <v>11000</v>
      </c>
      <c r="C15">
        <v>11000</v>
      </c>
      <c r="D15">
        <v>11000</v>
      </c>
      <c r="E15">
        <v>11000</v>
      </c>
    </row>
    <row r="16" spans="1:7">
      <c r="A16" s="64">
        <v>5.2499999999999998E-2</v>
      </c>
      <c r="B16">
        <v>13000</v>
      </c>
      <c r="C16">
        <v>13000</v>
      </c>
      <c r="D16">
        <v>13000</v>
      </c>
      <c r="E16">
        <v>13000</v>
      </c>
    </row>
    <row r="17" spans="1:23">
      <c r="A17" s="64">
        <v>5.8999999999999997E-2</v>
      </c>
      <c r="B17">
        <v>20000</v>
      </c>
      <c r="C17">
        <v>20000</v>
      </c>
      <c r="D17">
        <v>20000</v>
      </c>
      <c r="E17">
        <v>20000</v>
      </c>
    </row>
    <row r="18" spans="1:23">
      <c r="A18" s="64">
        <v>6.8500000000000005E-2</v>
      </c>
      <c r="B18" s="7">
        <v>20000</v>
      </c>
      <c r="C18" s="99">
        <v>20000</v>
      </c>
      <c r="D18" s="99">
        <v>20000</v>
      </c>
      <c r="E18" s="99">
        <v>20000</v>
      </c>
    </row>
    <row r="19" spans="1:23">
      <c r="A19" s="64"/>
      <c r="B19" s="110">
        <f>(B14*A14)+((B15-B14)*A15)+((B16-B15)*A16)+((B17-B16)*A17)+((B3-B18)*A18)</f>
        <v>6481.9380000000001</v>
      </c>
      <c r="C19" s="99"/>
      <c r="D19" s="99"/>
      <c r="E19" s="99"/>
    </row>
    <row r="21" spans="1:23">
      <c r="A21" t="s">
        <v>269</v>
      </c>
    </row>
    <row r="22" spans="1:23">
      <c r="A22" s="63" t="s">
        <v>112</v>
      </c>
    </row>
    <row r="24" spans="1:23">
      <c r="A24" t="s">
        <v>111</v>
      </c>
    </row>
    <row r="25" spans="1:23">
      <c r="A25" t="s">
        <v>113</v>
      </c>
    </row>
    <row r="26" spans="1:23">
      <c r="A26" t="s">
        <v>115</v>
      </c>
    </row>
    <row r="27" spans="1:23">
      <c r="A27" s="9" t="s">
        <v>114</v>
      </c>
    </row>
    <row r="29" spans="1:23">
      <c r="A29" t="s">
        <v>116</v>
      </c>
      <c r="B29" s="4"/>
      <c r="C29" s="4"/>
      <c r="D29" s="4"/>
      <c r="E29" s="4"/>
    </row>
    <row r="30" spans="1:23">
      <c r="A30" t="s">
        <v>117</v>
      </c>
    </row>
    <row r="31" spans="1:23" ht="15.75" thickBot="1"/>
    <row r="32" spans="1:23" ht="15.75" thickBot="1">
      <c r="A32" s="74" t="s">
        <v>228</v>
      </c>
      <c r="B32" s="75" t="s">
        <v>56</v>
      </c>
      <c r="C32" s="75" t="s">
        <v>57</v>
      </c>
      <c r="D32" s="75">
        <v>1</v>
      </c>
      <c r="E32" s="75">
        <v>2</v>
      </c>
      <c r="F32" s="75">
        <v>3</v>
      </c>
      <c r="G32" s="75">
        <v>4</v>
      </c>
      <c r="H32" s="75">
        <v>5</v>
      </c>
      <c r="I32" s="75">
        <v>6</v>
      </c>
      <c r="J32" s="75">
        <v>7</v>
      </c>
      <c r="K32" s="75">
        <v>8</v>
      </c>
      <c r="L32" s="75">
        <v>9</v>
      </c>
      <c r="M32" s="75">
        <v>10</v>
      </c>
      <c r="N32" s="75">
        <v>11</v>
      </c>
      <c r="O32" s="75">
        <v>12</v>
      </c>
      <c r="P32" s="75">
        <v>13</v>
      </c>
      <c r="Q32" s="75">
        <v>14</v>
      </c>
      <c r="R32" s="75">
        <v>15</v>
      </c>
      <c r="S32" s="75">
        <v>16</v>
      </c>
      <c r="T32" s="75">
        <v>17</v>
      </c>
      <c r="U32" s="75">
        <v>18</v>
      </c>
      <c r="V32" s="75">
        <v>19</v>
      </c>
      <c r="W32" s="76">
        <v>20</v>
      </c>
    </row>
    <row r="33" spans="1:23">
      <c r="A33" s="70" t="s">
        <v>74</v>
      </c>
      <c r="B33" s="68"/>
      <c r="C33" s="68"/>
      <c r="D33" s="112">
        <f>'User Interface'!I7</f>
        <v>151910</v>
      </c>
      <c r="E33" s="100">
        <f>'User Interface'!J7</f>
        <v>128501.3168</v>
      </c>
      <c r="F33" s="100">
        <f>'User Interface'!K7</f>
        <v>133641.409472</v>
      </c>
      <c r="G33" s="100">
        <f>'User Interface'!L7</f>
        <v>208729.60000000001</v>
      </c>
      <c r="H33" s="100">
        <f>'User Interface'!M7</f>
        <v>224143.90009600006</v>
      </c>
      <c r="I33" s="100">
        <f>'User Interface'!N7</f>
        <v>233109.69609984008</v>
      </c>
      <c r="J33" s="100">
        <f>'User Interface'!O7</f>
        <v>242434.12394383366</v>
      </c>
      <c r="K33" s="100">
        <f>'User Interface'!P7</f>
        <v>252131.52890158701</v>
      </c>
      <c r="L33" s="100">
        <f>'User Interface'!Q7</f>
        <v>262216.83005765051</v>
      </c>
      <c r="M33" s="100">
        <f>'User Interface'!R7</f>
        <v>272705.54325995658</v>
      </c>
      <c r="N33" s="100">
        <f>'User Interface'!S7</f>
        <v>283613.80499035481</v>
      </c>
      <c r="O33" s="100">
        <f>'User Interface'!T7</f>
        <v>294958.39718996902</v>
      </c>
      <c r="P33" s="100">
        <f>'User Interface'!U7</f>
        <v>306756.77307756781</v>
      </c>
      <c r="Q33" s="100">
        <f>'User Interface'!V7</f>
        <v>319027.08400067058</v>
      </c>
      <c r="R33" s="100">
        <f>'User Interface'!W7</f>
        <v>331788.20736069733</v>
      </c>
      <c r="S33" s="100">
        <f>'User Interface'!X7</f>
        <v>345059.77565512527</v>
      </c>
      <c r="T33" s="100">
        <f>'User Interface'!Y7</f>
        <v>358862.20668133034</v>
      </c>
      <c r="U33" s="100">
        <f>'User Interface'!Z7</f>
        <v>373216.73494858359</v>
      </c>
      <c r="V33" s="100">
        <f>'User Interface'!AA7</f>
        <v>388145.44434652693</v>
      </c>
      <c r="W33" s="100">
        <f>'User Interface'!AB7</f>
        <v>403671.30212038802</v>
      </c>
    </row>
    <row r="34" spans="1:23">
      <c r="A34" s="70" t="str">
        <f>Single</f>
        <v xml:space="preserve">Single </v>
      </c>
      <c r="B34" s="68"/>
      <c r="C34" s="68"/>
      <c r="D34" s="111">
        <f t="shared" ref="D34:W34" si="1">(IF(D33&gt;$B5,$B5*$A5,(D33-$B5)*$A5)+(MAX((IF(D33&gt;$B7,($B6-$B5)*$A6,(D33-$B5)*$A6)),0)))+(MAX((IF(D33&gt;$B8,($B7-$B6)*$A7,(D33-$B6)*$A7)),0))+(MAX((IF(D33&gt;$B9,($B8-$B7)*$A8,(D33-$B7)*$A8)),0))+(MAX((IF(D33&gt;$B10,($B9-$B8)*$A9,(D33-$B8)*$A9)),0))+(MAX((IF(D33&gt;=D33,($B10-$B9)*$A10,(D33-$B9)*$A10)),0))</f>
        <v>53670.15</v>
      </c>
      <c r="E34" s="100">
        <f t="shared" si="1"/>
        <v>41263.547903999999</v>
      </c>
      <c r="F34" s="100">
        <f t="shared" si="1"/>
        <v>43987.797020160004</v>
      </c>
      <c r="G34" s="100">
        <f t="shared" si="1"/>
        <v>64433.90600000001</v>
      </c>
      <c r="H34" s="100">
        <f t="shared" si="1"/>
        <v>73836.629058560051</v>
      </c>
      <c r="I34" s="100">
        <f t="shared" si="1"/>
        <v>79305.764620902453</v>
      </c>
      <c r="J34" s="100">
        <f t="shared" si="1"/>
        <v>84993.665605738555</v>
      </c>
      <c r="K34" s="100">
        <f t="shared" si="1"/>
        <v>90909.082629968092</v>
      </c>
      <c r="L34" s="100">
        <f t="shared" si="1"/>
        <v>97061.116335166822</v>
      </c>
      <c r="M34" s="100">
        <f t="shared" si="1"/>
        <v>103459.23138857353</v>
      </c>
      <c r="N34" s="100">
        <f t="shared" si="1"/>
        <v>110113.27104411644</v>
      </c>
      <c r="O34" s="100">
        <f t="shared" si="1"/>
        <v>117033.47228588111</v>
      </c>
      <c r="P34" s="100">
        <f t="shared" si="1"/>
        <v>124230.48157731639</v>
      </c>
      <c r="Q34" s="100">
        <f t="shared" si="1"/>
        <v>131715.37124040906</v>
      </c>
      <c r="R34" s="100">
        <f t="shared" si="1"/>
        <v>139499.65649002537</v>
      </c>
      <c r="S34" s="100">
        <f t="shared" si="1"/>
        <v>147595.31314962643</v>
      </c>
      <c r="T34" s="100">
        <f t="shared" si="1"/>
        <v>156014.79607561152</v>
      </c>
      <c r="U34" s="100">
        <f t="shared" si="1"/>
        <v>108216.35</v>
      </c>
      <c r="V34" s="100">
        <f t="shared" si="1"/>
        <v>108216.35</v>
      </c>
      <c r="W34" s="100">
        <f t="shared" si="1"/>
        <v>108216.35</v>
      </c>
    </row>
    <row r="35" spans="1:23">
      <c r="A35" s="70" t="str">
        <f>MarriedFilingJointly</f>
        <v xml:space="preserve">Married Filing Jointly or Qualified Widow(er) </v>
      </c>
      <c r="B35" s="68"/>
      <c r="C35" s="68"/>
      <c r="D35" s="111">
        <f t="shared" ref="D35:W35" si="2">(IF(D33&gt;$C5,$C5*$A5,(D33-$C5)*$A5)+(MAX((IF(D33&gt;$C7,($C6-$C5)*$A6,(D33-$C5)*$A6)),0)))+(MAX((IF(D33&gt;$C8,($C7-$C6)*$A7,(D33-$C6)*$A7)),0))+(MAX((IF(D33&gt;$C9,($C8-$C7)*$A8,(D33-$C7)*$A8)),0))+(MAX((IF(D33&gt;$C10,($C9-$C8)*$A9,(D33-$C8)*$A9)),0))+(MAX((IF(D33&gt;=D33,($C10-$C9)*$A10,(D33-$C9)*$A10)),0))</f>
        <v>34513.65</v>
      </c>
      <c r="E35" s="100">
        <f t="shared" si="2"/>
        <v>33590.876719999993</v>
      </c>
      <c r="F35" s="100">
        <f t="shared" si="2"/>
        <v>35646.913788799997</v>
      </c>
      <c r="G35" s="100">
        <f t="shared" si="2"/>
        <v>64628.038000000008</v>
      </c>
      <c r="H35" s="100">
        <f t="shared" si="2"/>
        <v>56071.129058560044</v>
      </c>
      <c r="I35" s="100">
        <f t="shared" si="2"/>
        <v>61540.264620902446</v>
      </c>
      <c r="J35" s="100">
        <f t="shared" si="2"/>
        <v>67228.165605738541</v>
      </c>
      <c r="K35" s="100">
        <f t="shared" si="2"/>
        <v>73143.582629968092</v>
      </c>
      <c r="L35" s="100">
        <f t="shared" si="2"/>
        <v>79295.616335166822</v>
      </c>
      <c r="M35" s="100">
        <f t="shared" si="2"/>
        <v>85693.73138857352</v>
      </c>
      <c r="N35" s="100">
        <f t="shared" si="2"/>
        <v>92347.771044116438</v>
      </c>
      <c r="O35" s="100">
        <f t="shared" si="2"/>
        <v>99267.972285881115</v>
      </c>
      <c r="P35" s="100">
        <f t="shared" si="2"/>
        <v>106464.98157731637</v>
      </c>
      <c r="Q35" s="100">
        <f t="shared" si="2"/>
        <v>113949.87124040906</v>
      </c>
      <c r="R35" s="100">
        <f t="shared" si="2"/>
        <v>121734.15649002539</v>
      </c>
      <c r="S35" s="100">
        <f t="shared" si="2"/>
        <v>129829.81314962643</v>
      </c>
      <c r="T35" s="100">
        <f t="shared" si="2"/>
        <v>138249.29607561152</v>
      </c>
      <c r="U35" s="100">
        <f t="shared" si="2"/>
        <v>100894.85</v>
      </c>
      <c r="V35" s="100">
        <f t="shared" si="2"/>
        <v>100894.85</v>
      </c>
      <c r="W35" s="100">
        <f t="shared" si="2"/>
        <v>100894.85</v>
      </c>
    </row>
    <row r="36" spans="1:23">
      <c r="A36" s="70" t="str">
        <f>MarriedFilingSeparately</f>
        <v xml:space="preserve">Married Filing Separately </v>
      </c>
      <c r="B36" s="68"/>
      <c r="C36" s="68"/>
      <c r="D36" s="111">
        <f t="shared" ref="D36:W36" si="3">(IF(D33&gt;$D5,$D5*$A5,(D33-$D5)*$A5)+(MAX((IF(D33&gt;$D7,($D6-$D5)*$A6,(D33-$C5)*$A6)),0)))+(MAX((IF(D33&gt;$D8,($D7-$D6)*$A7,(D33-$D6)*$A7)),0))+(MAX((IF(D33&gt;$D9,($D8-$D7)*$A8,(D33-$D7)*$A8)),0))+(MAX((IF(D33&gt;$D10,($D9-$D8)*$A9,(D33-$D8)*$A9)),0))+(MAX((IF(D33&gt;=D33,($D10-$D9)*$A10,(D33-$D9)*$A10)),0))</f>
        <v>56161.950000000004</v>
      </c>
      <c r="E36" s="100">
        <f t="shared" si="3"/>
        <v>41882.653248000002</v>
      </c>
      <c r="F36" s="100">
        <f t="shared" si="3"/>
        <v>45018.109777919999</v>
      </c>
      <c r="G36" s="100">
        <f t="shared" si="3"/>
        <v>54272.6</v>
      </c>
      <c r="H36" s="100">
        <f t="shared" si="3"/>
        <v>54272.6</v>
      </c>
      <c r="I36" s="100">
        <f t="shared" si="3"/>
        <v>54272.6</v>
      </c>
      <c r="J36" s="100">
        <f t="shared" si="3"/>
        <v>54272.6</v>
      </c>
      <c r="K36" s="100">
        <f t="shared" si="3"/>
        <v>54272.6</v>
      </c>
      <c r="L36" s="100">
        <f t="shared" si="3"/>
        <v>54272.6</v>
      </c>
      <c r="M36" s="100">
        <f t="shared" si="3"/>
        <v>54272.6</v>
      </c>
      <c r="N36" s="100">
        <f t="shared" si="3"/>
        <v>54272.6</v>
      </c>
      <c r="O36" s="100">
        <f t="shared" si="3"/>
        <v>54272.6</v>
      </c>
      <c r="P36" s="100">
        <f t="shared" si="3"/>
        <v>54272.6</v>
      </c>
      <c r="Q36" s="100">
        <f t="shared" si="3"/>
        <v>54272.6</v>
      </c>
      <c r="R36" s="100">
        <f t="shared" si="3"/>
        <v>54272.6</v>
      </c>
      <c r="S36" s="100">
        <f t="shared" si="3"/>
        <v>54272.6</v>
      </c>
      <c r="T36" s="100">
        <f t="shared" si="3"/>
        <v>54272.6</v>
      </c>
      <c r="U36" s="100">
        <f t="shared" si="3"/>
        <v>54272.6</v>
      </c>
      <c r="V36" s="100">
        <f t="shared" si="3"/>
        <v>54272.6</v>
      </c>
      <c r="W36" s="100">
        <f t="shared" si="3"/>
        <v>54272.6</v>
      </c>
    </row>
    <row r="37" spans="1:23">
      <c r="A37" s="70" t="str">
        <f>HeadOfHousehold</f>
        <v>Head of Household</v>
      </c>
      <c r="B37" s="68"/>
      <c r="C37" s="68"/>
      <c r="D37" s="111">
        <f t="shared" ref="D37:W37" si="4">(IF(D33&gt;$E5,$E5*$A5,(D33-$E5)*$A5)+(MAX((IF(D33&gt;$E7,($E6-$E5)*$A6,(D33-$E5)*$A6)),0)))+(MAX((IF(D33&gt;$C8,($C7-$C6)*$A7,(D33-$E6)*$A7)),0))+(MAX((IF(D33&gt;$E9,($E8-$E7)*$A8,(D33-$E7)*$A8)),0))+(MAX((IF(D33&gt;$E10,($E9-$E8)*$A9,(D33-$E8)*$A9)),0))+(MAX((IF(D33&gt;=D33,($E10-$E9)*$A10,(D33-$E9)*$A10)),0))</f>
        <v>42479.15</v>
      </c>
      <c r="E37" s="100">
        <f t="shared" si="4"/>
        <v>30072.547903999999</v>
      </c>
      <c r="F37" s="100">
        <f t="shared" si="4"/>
        <v>32796.797020159996</v>
      </c>
      <c r="G37" s="100">
        <f t="shared" si="4"/>
        <v>78708.306000000011</v>
      </c>
      <c r="H37" s="100">
        <f t="shared" si="4"/>
        <v>64591.129058560044</v>
      </c>
      <c r="I37" s="100">
        <f t="shared" si="4"/>
        <v>70060.264620902453</v>
      </c>
      <c r="J37" s="100">
        <f t="shared" si="4"/>
        <v>75748.165605738555</v>
      </c>
      <c r="K37" s="100">
        <f t="shared" si="4"/>
        <v>81663.582629968092</v>
      </c>
      <c r="L37" s="100">
        <f t="shared" si="4"/>
        <v>87815.616335166822</v>
      </c>
      <c r="M37" s="100">
        <f t="shared" si="4"/>
        <v>94213.73138857352</v>
      </c>
      <c r="N37" s="100">
        <f t="shared" si="4"/>
        <v>100867.77104411644</v>
      </c>
      <c r="O37" s="100">
        <f t="shared" si="4"/>
        <v>107787.97228588111</v>
      </c>
      <c r="P37" s="100">
        <f t="shared" si="4"/>
        <v>114984.98157731639</v>
      </c>
      <c r="Q37" s="100">
        <f t="shared" si="4"/>
        <v>122469.87124040906</v>
      </c>
      <c r="R37" s="100">
        <f t="shared" si="4"/>
        <v>130254.15649002539</v>
      </c>
      <c r="S37" s="100">
        <f t="shared" si="4"/>
        <v>138349.81314962643</v>
      </c>
      <c r="T37" s="100">
        <f t="shared" si="4"/>
        <v>146769.29607561152</v>
      </c>
      <c r="U37" s="100">
        <f t="shared" si="4"/>
        <v>104192.85</v>
      </c>
      <c r="V37" s="100">
        <f t="shared" si="4"/>
        <v>104192.85</v>
      </c>
      <c r="W37" s="100">
        <f t="shared" si="4"/>
        <v>104192.85</v>
      </c>
    </row>
    <row r="39" spans="1:23">
      <c r="A39" t="s">
        <v>276</v>
      </c>
      <c r="D39" s="107">
        <f>($B14*$A14)+(($B15-$B14)*$A15)+(($B16-$B15)*$A16)+(($B17-$B16)*$A17)+((D33-$B18)*$A18)</f>
        <v>10007.085000000001</v>
      </c>
      <c r="E39" s="107">
        <f t="shared" ref="E39:W39" si="5">($B14*$A14)+(($B15-$B14)*$A15)+(($B16-$B15)*$A16)+(($B17-$B16)*$A17)+((E33-$B18)*$A18)</f>
        <v>8403.5902008000012</v>
      </c>
      <c r="F39" s="107">
        <f t="shared" si="5"/>
        <v>8755.686548832</v>
      </c>
      <c r="G39" s="107">
        <f t="shared" si="5"/>
        <v>13899.227600000002</v>
      </c>
      <c r="H39" s="107">
        <f t="shared" si="5"/>
        <v>14955.107156576005</v>
      </c>
      <c r="I39" s="107">
        <f t="shared" si="5"/>
        <v>15569.264182839046</v>
      </c>
      <c r="J39" s="107">
        <f t="shared" si="5"/>
        <v>16207.987490152607</v>
      </c>
      <c r="K39" s="107">
        <f t="shared" si="5"/>
        <v>16872.259729758713</v>
      </c>
      <c r="L39" s="107">
        <f t="shared" si="5"/>
        <v>17563.10285894906</v>
      </c>
      <c r="M39" s="107">
        <f t="shared" si="5"/>
        <v>18281.579713307026</v>
      </c>
      <c r="N39" s="107">
        <f t="shared" si="5"/>
        <v>19028.795641839304</v>
      </c>
      <c r="O39" s="107">
        <f t="shared" si="5"/>
        <v>19805.900207512881</v>
      </c>
      <c r="P39" s="107">
        <f t="shared" si="5"/>
        <v>20614.088955813397</v>
      </c>
      <c r="Q39" s="107">
        <f t="shared" si="5"/>
        <v>21454.605254045935</v>
      </c>
      <c r="R39" s="107">
        <f t="shared" si="5"/>
        <v>22328.742204207767</v>
      </c>
      <c r="S39" s="107">
        <f t="shared" si="5"/>
        <v>23237.844632376084</v>
      </c>
      <c r="T39" s="107">
        <f t="shared" si="5"/>
        <v>24183.311157671131</v>
      </c>
      <c r="U39" s="107">
        <f t="shared" si="5"/>
        <v>25166.596343977977</v>
      </c>
      <c r="V39" s="107">
        <f t="shared" si="5"/>
        <v>26189.212937737095</v>
      </c>
      <c r="W39" s="107">
        <f t="shared" si="5"/>
        <v>27252.734195246583</v>
      </c>
    </row>
  </sheetData>
  <phoneticPr fontId="2" type="noConversion"/>
  <hyperlinks>
    <hyperlink ref="A22" r:id="rId1"/>
  </hyperlinks>
  <pageMargins left="0.7" right="0.7" top="0.75" bottom="0.75" header="0.3" footer="0.3"/>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sheetPr codeName="Sheet5" enableFormatConditionsCalculation="0"/>
  <dimension ref="A1:E11"/>
  <sheetViews>
    <sheetView topLeftCell="A7" workbookViewId="0">
      <selection activeCell="C17" sqref="C17"/>
    </sheetView>
  </sheetViews>
  <sheetFormatPr defaultColWidth="33.140625" defaultRowHeight="15"/>
  <cols>
    <col min="1" max="1" width="41.85546875" style="143" customWidth="1"/>
    <col min="2" max="2" width="7" style="103" customWidth="1"/>
    <col min="3" max="3" width="35.42578125" style="103" customWidth="1"/>
    <col min="4" max="4" width="46.42578125" style="103" customWidth="1"/>
    <col min="5" max="5" width="45.42578125" style="103" customWidth="1"/>
    <col min="6" max="16384" width="33.140625" style="103"/>
  </cols>
  <sheetData>
    <row r="1" spans="1:5">
      <c r="A1" s="62" t="s">
        <v>9</v>
      </c>
      <c r="C1" s="62" t="s">
        <v>130</v>
      </c>
      <c r="D1" s="62" t="s">
        <v>5</v>
      </c>
      <c r="E1" s="62" t="s">
        <v>6</v>
      </c>
    </row>
    <row r="2" spans="1:5" ht="57" customHeight="1">
      <c r="A2" s="143" t="s">
        <v>47</v>
      </c>
      <c r="B2" s="113">
        <v>1.6400000000000001E-2</v>
      </c>
      <c r="C2" s="103" t="s">
        <v>129</v>
      </c>
    </row>
    <row r="3" spans="1:5">
      <c r="A3" s="143" t="s">
        <v>99</v>
      </c>
      <c r="B3" s="113">
        <v>6.8000000000000005E-2</v>
      </c>
    </row>
    <row r="4" spans="1:5">
      <c r="A4" s="143" t="s">
        <v>106</v>
      </c>
      <c r="B4" s="113">
        <v>7.9000000000000001E-2</v>
      </c>
    </row>
    <row r="5" spans="1:5" ht="60" customHeight="1">
      <c r="A5" s="143" t="s">
        <v>164</v>
      </c>
      <c r="B5" s="113">
        <v>0.04</v>
      </c>
      <c r="C5" s="103" t="s">
        <v>52</v>
      </c>
      <c r="D5" s="103" t="s">
        <v>162</v>
      </c>
    </row>
    <row r="6" spans="1:5" ht="49.5" customHeight="1">
      <c r="C6" s="114" t="s">
        <v>163</v>
      </c>
      <c r="D6" s="103" t="s">
        <v>107</v>
      </c>
    </row>
    <row r="7" spans="1:5" ht="63" customHeight="1">
      <c r="C7" s="114" t="s">
        <v>165</v>
      </c>
      <c r="D7" s="103" t="s">
        <v>108</v>
      </c>
    </row>
    <row r="8" spans="1:5" ht="45">
      <c r="E8" s="115" t="s">
        <v>109</v>
      </c>
    </row>
    <row r="9" spans="1:5" ht="35.25" customHeight="1">
      <c r="A9" s="103" t="s">
        <v>10</v>
      </c>
      <c r="B9" s="103" t="s">
        <v>11</v>
      </c>
      <c r="C9" s="103" t="s">
        <v>1</v>
      </c>
    </row>
    <row r="10" spans="1:5" ht="48" customHeight="1">
      <c r="A10" s="143" t="s">
        <v>2</v>
      </c>
      <c r="C10" s="103" t="s">
        <v>3</v>
      </c>
      <c r="E10" s="103" t="s">
        <v>4</v>
      </c>
    </row>
    <row r="11" spans="1:5" ht="60">
      <c r="A11" s="143" t="s">
        <v>158</v>
      </c>
      <c r="E11" s="103" t="s">
        <v>8</v>
      </c>
    </row>
  </sheetData>
  <phoneticPr fontId="2" type="noConversion"/>
  <hyperlinks>
    <hyperlink ref="C6" r:id="rId1"/>
    <hyperlink ref="C7" r:id="rId2"/>
  </hyperlinks>
  <pageMargins left="0.7" right="0.7" top="0.75" bottom="0.75" header="0.3" footer="0.3"/>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sheetPr codeName="Sheet6" enableFormatConditionsCalculation="0"/>
  <dimension ref="A1:M64"/>
  <sheetViews>
    <sheetView workbookViewId="0">
      <selection activeCell="C19" sqref="C19"/>
    </sheetView>
  </sheetViews>
  <sheetFormatPr defaultColWidth="6.7109375" defaultRowHeight="15"/>
  <cols>
    <col min="1" max="1" width="51.28515625" customWidth="1"/>
    <col min="2" max="2" width="8.7109375" customWidth="1"/>
    <col min="3" max="3" width="13" customWidth="1"/>
    <col min="4" max="4" width="8.85546875" customWidth="1"/>
    <col min="5" max="5" width="8.28515625" customWidth="1"/>
    <col min="7" max="7" width="13.140625" customWidth="1"/>
    <col min="8" max="8" width="11.140625" customWidth="1"/>
    <col min="9" max="9" width="10.140625" style="90" customWidth="1"/>
    <col min="10" max="10" width="6.7109375" style="90"/>
  </cols>
  <sheetData>
    <row r="1" spans="1:13">
      <c r="B1" s="89"/>
      <c r="H1" s="6" t="s">
        <v>247</v>
      </c>
    </row>
    <row r="2" spans="1:13">
      <c r="A2" t="str">
        <f>'[1]User Interface'!C44</f>
        <v>How many children do you have right now?</v>
      </c>
      <c r="B2" s="92">
        <f>'User Interface'!D43</f>
        <v>0</v>
      </c>
      <c r="G2" t="s">
        <v>248</v>
      </c>
      <c r="H2" s="5">
        <v>2.7900000000000001E-2</v>
      </c>
      <c r="I2" s="90" t="s">
        <v>249</v>
      </c>
    </row>
    <row r="3" spans="1:13">
      <c r="A3" t="str">
        <f>'[1]User Interface'!C45</f>
        <v>Do you want to have children?</v>
      </c>
      <c r="B3" s="92" t="str">
        <f>'User Interface'!D44</f>
        <v>Yes</v>
      </c>
    </row>
    <row r="4" spans="1:13">
      <c r="A4" t="str">
        <f>'[1]User Interface'!C46</f>
        <v>If so, how many?</v>
      </c>
      <c r="B4" s="92">
        <f>'User Interface'!D45</f>
        <v>2</v>
      </c>
      <c r="G4" t="s">
        <v>250</v>
      </c>
      <c r="I4"/>
      <c r="K4" s="90"/>
    </row>
    <row r="5" spans="1:13">
      <c r="A5" t="str">
        <f>'[1]User Interface'!C47</f>
        <v>How many years after starting work will you have your first child?</v>
      </c>
      <c r="B5" s="92" t="str">
        <f>'User Interface'!D46</f>
        <v>3-5 years</v>
      </c>
      <c r="I5"/>
      <c r="K5" s="90"/>
    </row>
    <row r="6" spans="1:13">
      <c r="A6" t="str">
        <f>'[1]User Interface'!C48</f>
        <v>How spaced out would you like your children?</v>
      </c>
      <c r="B6" s="92" t="str">
        <f>'User Interface'!D47</f>
        <v>2-3 years</v>
      </c>
      <c r="C6" s="90"/>
      <c r="G6" t="s">
        <v>251</v>
      </c>
      <c r="I6"/>
      <c r="K6" s="90"/>
    </row>
    <row r="7" spans="1:13">
      <c r="A7" t="s">
        <v>252</v>
      </c>
      <c r="B7" s="91">
        <f>IF(B4=1,B10,IF(B4=2,SUM(B10:B11),IF(B4=3,SUM(B10:B12),IF(B4=4,SUM(B10:B13),IF(B4=5,SUM(B10:B14),1)))))</f>
        <v>398992.15153905458</v>
      </c>
      <c r="C7" s="90"/>
      <c r="G7" t="s">
        <v>253</v>
      </c>
      <c r="H7" t="s">
        <v>254</v>
      </c>
      <c r="I7" t="s">
        <v>255</v>
      </c>
      <c r="K7" t="s">
        <v>256</v>
      </c>
    </row>
    <row r="8" spans="1:13">
      <c r="G8">
        <v>1</v>
      </c>
      <c r="H8">
        <f>(1-0.25)</f>
        <v>0.75</v>
      </c>
      <c r="I8">
        <f>(1-0.25)*(1-0.22)</f>
        <v>0.58499999999999996</v>
      </c>
      <c r="K8" t="s">
        <v>257</v>
      </c>
    </row>
    <row r="9" spans="1:13">
      <c r="C9" t="s">
        <v>273</v>
      </c>
      <c r="I9"/>
      <c r="K9" s="90"/>
    </row>
    <row r="10" spans="1:13">
      <c r="A10" t="s">
        <v>258</v>
      </c>
      <c r="B10" s="90">
        <f>IF(B$5=J$11,C$19,IF(B$5=J$12,AVERAGE(C$20:C$21),IF(B$5=J$13,AVERAGE(C$22:C$24),IF(B$5=J$14,AVERAGE(C$25:C$27),IF(B$5=J$15,AVERAGE(C$28:C$31),IF(B$5="F$35",AVERAGE(C$32:C$34),IF(B$5=J$16,AVERAGE(C$35:C$37),AVERAGE(C$38:C$39))))))))</f>
        <v>227995.51516517403</v>
      </c>
      <c r="C10">
        <f>IF(B$5=J$11,1,IF(B$5=J$12,2,IF(B$5=J$13,4,IF(B$5=J$14,7,IF(B$5=J$15,10,IF(B$5=J$16,14,IF(B$5=J$17,16,0)))))))</f>
        <v>4</v>
      </c>
      <c r="G10" s="88" t="s">
        <v>259</v>
      </c>
      <c r="I10"/>
      <c r="J10" s="98" t="s">
        <v>274</v>
      </c>
      <c r="K10" s="90"/>
      <c r="M10" s="88">
        <v>0</v>
      </c>
    </row>
    <row r="11" spans="1:13">
      <c r="A11" t="s">
        <v>260</v>
      </c>
      <c r="B11" s="90">
        <f>IF(B$5=J$11,D$19,IF(B$5=J$12,AVERAGE(D$20:D$21),IF(B$5=J$13,AVERAGE(D$22:D$24),IF(B$5=J$14,AVERAGE(D$25:D$27),IF(B$5=J$15,AVERAGE(D$28:D$31),IF(B$5="F$35",AVERAGE(D$32:D$34),IF(B$5=J$16,AVERAGE(D$35:D$37),AVERAGE(D$38:D$39))))))))</f>
        <v>170996.63637388052</v>
      </c>
      <c r="C11">
        <f>C10+IF(B$6=G$11,1,IF(B$6=G$12,2,IF(B$6=G$13,4,IF(B$6=G$14,6,IF(B$6=G$15,1,IF(B$5=G$16,1,0))))))</f>
        <v>6</v>
      </c>
      <c r="G11" s="88" t="s">
        <v>206</v>
      </c>
      <c r="H11" s="88"/>
      <c r="I11"/>
      <c r="J11" s="88" t="s">
        <v>205</v>
      </c>
      <c r="K11" s="90"/>
      <c r="M11" s="88">
        <v>1</v>
      </c>
    </row>
    <row r="12" spans="1:13">
      <c r="A12" t="s">
        <v>261</v>
      </c>
      <c r="B12" s="90">
        <f>IF(B$5=J$11,E$19,IF(B$5=J$12,AVERAGE(E$20:E$21),IF(B$5=J$13,AVERAGE(E$22:E$24),IF(B$5=J$14,AVERAGE(E$25:E$27),IF(B$5=J$15,AVERAGE(E$28:E$31),IF(B$5="F$35",AVERAGE(E$32:E$34),IF(B$5=J$16,AVERAGE(E$35:E$37),AVERAGE(E$38:E$39))))))))</f>
        <v>133377.37637162683</v>
      </c>
      <c r="C12">
        <f>C11+IF(B$6=G$11,1,IF(B$6=G$12,2,IF(B$6=G$13,4,IF(B$6=G$14,6,IF(B$6=G$15,1,IF(B$5=G$16,1,0))))))</f>
        <v>8</v>
      </c>
      <c r="G12" s="88" t="s">
        <v>262</v>
      </c>
      <c r="H12" s="88"/>
      <c r="I12"/>
      <c r="J12" s="88" t="s">
        <v>206</v>
      </c>
      <c r="K12" s="90"/>
      <c r="M12" s="88">
        <v>2</v>
      </c>
    </row>
    <row r="13" spans="1:13">
      <c r="A13" t="s">
        <v>263</v>
      </c>
      <c r="B13" s="90">
        <f>IF(B$5=J$11,E$19,IF(B$5=J$12,AVERAGE(E$20:E$21),IF(B$5=J$13,AVERAGE(E$22:E$24),IF(B$5=J$14,AVERAGE(E$25:E$27),IF(B$5=J$15,AVERAGE(E$28:E$31),IF(B$5="F$35",AVERAGE(E$32:E$34),IF(B$5=J$16,AVERAGE(E$35:E$37),AVERAGE(E$38:E$39))))))))</f>
        <v>133377.37637162683</v>
      </c>
      <c r="C13">
        <f>C12+IF(B$6=G$11,1,IF(B$6=G$12,2,IF(B$6=G$13,4,IF(B$6=G$14,6,IF(B$6=G$15,1,IF(B$5=G$16,1,0))))))</f>
        <v>10</v>
      </c>
      <c r="G13" s="88" t="s">
        <v>207</v>
      </c>
      <c r="H13" s="88"/>
      <c r="I13"/>
      <c r="J13" s="88" t="s">
        <v>207</v>
      </c>
      <c r="K13" s="90"/>
      <c r="M13" s="88">
        <v>3</v>
      </c>
    </row>
    <row r="14" spans="1:13">
      <c r="A14" t="s">
        <v>264</v>
      </c>
      <c r="B14" s="90">
        <f>IF(B$5=J$11,E$19,IF(B$5=J$12,AVERAGE(E$20:E$21),IF(B$5=J$13,AVERAGE(E$22:E$24),IF(B$5=J$14,AVERAGE(E$25:E$27),IF(B$5=J$15,AVERAGE(E$28:E$31),IF(B$5="F$35",AVERAGE(E$32:E$34),IF(B$5=J$16,AVERAGE(E$35:E$37),AVERAGE(E$38:E$39))))))))</f>
        <v>133377.37637162683</v>
      </c>
      <c r="C14">
        <f>C13+IF(B$6=G$11,1,IF(B$6=G$12,2,IF(B$6=G$13,4,IF(B$6=G$14,6,IF(B$6=G$15,1,IF(B$5=G$16,1,0))))))</f>
        <v>12</v>
      </c>
      <c r="G14" s="88" t="s">
        <v>265</v>
      </c>
      <c r="H14" s="88"/>
      <c r="I14"/>
      <c r="J14" s="88" t="s">
        <v>208</v>
      </c>
      <c r="K14" s="90"/>
      <c r="M14" s="88">
        <v>4</v>
      </c>
    </row>
    <row r="15" spans="1:13">
      <c r="B15" s="5"/>
      <c r="C15" s="90"/>
      <c r="D15" s="90"/>
      <c r="G15" s="88" t="s">
        <v>266</v>
      </c>
      <c r="H15" s="88"/>
      <c r="I15"/>
      <c r="J15" s="88" t="s">
        <v>209</v>
      </c>
      <c r="K15" s="90"/>
      <c r="M15" s="88">
        <v>5</v>
      </c>
    </row>
    <row r="16" spans="1:13">
      <c r="A16" s="7" t="s">
        <v>267</v>
      </c>
      <c r="B16" s="99"/>
      <c r="C16" s="7" t="s">
        <v>268</v>
      </c>
      <c r="D16" s="90" t="s">
        <v>195</v>
      </c>
      <c r="E16" s="90" t="s">
        <v>196</v>
      </c>
      <c r="F16" s="98"/>
      <c r="G16" s="88" t="s">
        <v>197</v>
      </c>
      <c r="H16" s="88"/>
      <c r="I16"/>
      <c r="J16" s="88" t="s">
        <v>199</v>
      </c>
      <c r="K16" s="90"/>
    </row>
    <row r="17" spans="1:12">
      <c r="A17">
        <v>2010</v>
      </c>
      <c r="B17">
        <v>0</v>
      </c>
      <c r="C17" s="7">
        <v>222360</v>
      </c>
      <c r="D17" s="90"/>
      <c r="E17" s="90"/>
      <c r="F17" s="98"/>
      <c r="G17" s="88"/>
      <c r="I17"/>
      <c r="J17" s="88" t="s">
        <v>200</v>
      </c>
      <c r="K17" s="90"/>
    </row>
    <row r="18" spans="1:12">
      <c r="A18" t="s">
        <v>198</v>
      </c>
      <c r="D18" s="90"/>
      <c r="E18" s="90"/>
      <c r="F18" s="98"/>
      <c r="G18" s="88"/>
      <c r="I18"/>
      <c r="K18" s="90"/>
    </row>
    <row r="19" spans="1:12">
      <c r="A19">
        <v>2011</v>
      </c>
      <c r="B19">
        <v>1</v>
      </c>
      <c r="C19" s="7">
        <f t="shared" ref="C19:C39" si="0">C$17+(C$17*0.22/(50/(A19-A$17))*(1+H$2)^(A19-A$17))</f>
        <v>223365.68091359999</v>
      </c>
      <c r="D19" s="90">
        <f>C19*(1-0.25)</f>
        <v>167524.26068519999</v>
      </c>
      <c r="E19" s="90">
        <f>C19*(1-0.25)*(1-0.22)</f>
        <v>130668.92333445599</v>
      </c>
      <c r="F19" s="98"/>
      <c r="G19" s="88"/>
      <c r="I19"/>
      <c r="K19" s="90"/>
    </row>
    <row r="20" spans="1:12">
      <c r="A20">
        <v>2012</v>
      </c>
      <c r="B20">
        <v>2</v>
      </c>
      <c r="C20" s="7">
        <f t="shared" si="0"/>
        <v>224427.47882217888</v>
      </c>
      <c r="D20" s="90">
        <f t="shared" ref="D20:D39" si="1">C20*(1-0.25)</f>
        <v>168320.60911663415</v>
      </c>
      <c r="E20" s="90">
        <f t="shared" ref="E20:E39" si="2">C20*(1-0.25)*(1-0.22)</f>
        <v>131290.07511097463</v>
      </c>
      <c r="F20" s="98"/>
      <c r="G20" s="88"/>
      <c r="I20"/>
      <c r="K20" s="90"/>
    </row>
    <row r="21" spans="1:12">
      <c r="A21">
        <v>2013</v>
      </c>
      <c r="B21">
        <v>3</v>
      </c>
      <c r="C21" s="7">
        <f t="shared" si="0"/>
        <v>225547.74222197651</v>
      </c>
      <c r="D21" s="90">
        <f t="shared" si="1"/>
        <v>169160.80666648239</v>
      </c>
      <c r="E21" s="90">
        <f t="shared" si="2"/>
        <v>131945.42919985627</v>
      </c>
      <c r="F21" s="98"/>
      <c r="G21" s="88"/>
      <c r="I21"/>
      <c r="K21" s="90"/>
    </row>
    <row r="22" spans="1:12">
      <c r="A22">
        <v>2014</v>
      </c>
      <c r="B22">
        <v>4</v>
      </c>
      <c r="C22" s="7">
        <f t="shared" si="0"/>
        <v>226728.90697329288</v>
      </c>
      <c r="D22" s="90">
        <f t="shared" si="1"/>
        <v>170046.68022996967</v>
      </c>
      <c r="E22" s="90">
        <f t="shared" si="2"/>
        <v>132636.41057937636</v>
      </c>
      <c r="F22" s="98"/>
      <c r="G22" s="88"/>
      <c r="I22"/>
      <c r="K22" s="90"/>
    </row>
    <row r="23" spans="1:12">
      <c r="A23">
        <v>2015</v>
      </c>
      <c r="B23">
        <v>5</v>
      </c>
      <c r="C23" s="7">
        <f t="shared" si="0"/>
        <v>227973.49934730967</v>
      </c>
      <c r="D23" s="90">
        <f t="shared" si="1"/>
        <v>170980.12451048224</v>
      </c>
      <c r="E23" s="90">
        <f t="shared" si="2"/>
        <v>133364.49711817616</v>
      </c>
      <c r="F23" s="98"/>
      <c r="G23" s="88"/>
      <c r="I23"/>
      <c r="K23" s="90"/>
    </row>
    <row r="24" spans="1:12">
      <c r="A24">
        <v>2016</v>
      </c>
      <c r="B24">
        <v>6</v>
      </c>
      <c r="C24" s="7">
        <f t="shared" si="0"/>
        <v>229284.13917491955</v>
      </c>
      <c r="D24" s="90">
        <f t="shared" si="1"/>
        <v>171963.10438118965</v>
      </c>
      <c r="E24" s="90">
        <f t="shared" si="2"/>
        <v>134131.22141732794</v>
      </c>
      <c r="F24" s="98"/>
      <c r="G24" s="88"/>
      <c r="I24"/>
      <c r="K24" s="90"/>
    </row>
    <row r="25" spans="1:12">
      <c r="A25">
        <v>2017</v>
      </c>
      <c r="B25">
        <v>7</v>
      </c>
      <c r="C25" s="7">
        <f t="shared" si="0"/>
        <v>230663.54310088308</v>
      </c>
      <c r="D25" s="90">
        <f t="shared" si="1"/>
        <v>172997.65732566232</v>
      </c>
      <c r="E25" s="90">
        <f t="shared" si="2"/>
        <v>134938.1727140166</v>
      </c>
      <c r="F25" s="98"/>
      <c r="I25"/>
      <c r="K25" s="90"/>
    </row>
    <row r="26" spans="1:12">
      <c r="A26">
        <v>2018</v>
      </c>
      <c r="B26">
        <v>8</v>
      </c>
      <c r="C26" s="7">
        <f t="shared" si="0"/>
        <v>232114.52794674027</v>
      </c>
      <c r="D26" s="90">
        <f t="shared" si="1"/>
        <v>174085.8959600552</v>
      </c>
      <c r="E26" s="90">
        <f t="shared" si="2"/>
        <v>135786.99884884307</v>
      </c>
      <c r="F26" s="98"/>
      <c r="I26"/>
      <c r="K26" s="90"/>
    </row>
    <row r="27" spans="1:12">
      <c r="A27">
        <v>2019</v>
      </c>
      <c r="B27">
        <v>9</v>
      </c>
      <c r="C27" s="7">
        <f t="shared" si="0"/>
        <v>233640.0141860111</v>
      </c>
      <c r="D27" s="90">
        <f t="shared" si="1"/>
        <v>175230.01063950831</v>
      </c>
      <c r="E27" s="90">
        <f t="shared" si="2"/>
        <v>136679.4082988165</v>
      </c>
      <c r="F27" s="98"/>
      <c r="I27"/>
      <c r="K27" s="90"/>
    </row>
    <row r="28" spans="1:12">
      <c r="A28">
        <v>2020</v>
      </c>
      <c r="B28">
        <v>10</v>
      </c>
      <c r="C28" s="7">
        <f t="shared" si="0"/>
        <v>235243.02953533424</v>
      </c>
      <c r="D28" s="90">
        <f t="shared" si="1"/>
        <v>176432.27215150069</v>
      </c>
      <c r="E28" s="90">
        <f t="shared" si="2"/>
        <v>137617.17227817053</v>
      </c>
      <c r="F28" s="98"/>
      <c r="I28"/>
      <c r="K28" s="90"/>
    </row>
    <row r="29" spans="1:12">
      <c r="A29">
        <v>2021</v>
      </c>
      <c r="B29">
        <v>11</v>
      </c>
      <c r="C29" s="7">
        <f t="shared" si="0"/>
        <v>236926.71266530707</v>
      </c>
      <c r="D29" s="90">
        <f t="shared" si="1"/>
        <v>177695.0344989803</v>
      </c>
      <c r="E29" s="90">
        <f t="shared" si="2"/>
        <v>138602.12690920464</v>
      </c>
      <c r="F29" s="98"/>
      <c r="I29"/>
      <c r="K29" s="90"/>
    </row>
    <row r="30" spans="1:12">
      <c r="A30">
        <v>2022</v>
      </c>
      <c r="B30">
        <v>12</v>
      </c>
      <c r="C30" s="7">
        <f t="shared" si="0"/>
        <v>238694.31703491177</v>
      </c>
      <c r="D30" s="90">
        <f t="shared" si="1"/>
        <v>179020.73777618381</v>
      </c>
      <c r="E30" s="90">
        <f t="shared" si="2"/>
        <v>139636.17546542338</v>
      </c>
      <c r="F30" s="98"/>
      <c r="I30"/>
      <c r="K30" s="90"/>
    </row>
    <row r="31" spans="1:12">
      <c r="A31">
        <v>2023</v>
      </c>
      <c r="B31">
        <v>13</v>
      </c>
      <c r="C31" s="7">
        <f t="shared" si="0"/>
        <v>240549.21485353462</v>
      </c>
      <c r="D31" s="90">
        <f t="shared" si="1"/>
        <v>180411.91114015097</v>
      </c>
      <c r="E31" s="90">
        <f t="shared" si="2"/>
        <v>140721.29068931777</v>
      </c>
      <c r="F31" s="98"/>
      <c r="I31"/>
      <c r="K31" s="90"/>
    </row>
    <row r="32" spans="1:12">
      <c r="A32">
        <v>2024</v>
      </c>
      <c r="B32">
        <v>14</v>
      </c>
      <c r="C32" s="7">
        <f t="shared" si="0"/>
        <v>242494.90117471351</v>
      </c>
      <c r="D32" s="90">
        <f t="shared" si="1"/>
        <v>181871.17588103513</v>
      </c>
      <c r="E32" s="90">
        <f t="shared" si="2"/>
        <v>141859.51718720741</v>
      </c>
      <c r="F32" s="98"/>
      <c r="I32"/>
      <c r="K32" s="90"/>
      <c r="L32" s="90"/>
    </row>
    <row r="33" spans="1:12">
      <c r="A33">
        <v>2025</v>
      </c>
      <c r="B33">
        <v>15</v>
      </c>
      <c r="C33" s="7">
        <f t="shared" si="0"/>
        <v>244534.99812588</v>
      </c>
      <c r="D33" s="90">
        <f t="shared" si="1"/>
        <v>183401.24859440999</v>
      </c>
      <c r="E33" s="90">
        <f t="shared" si="2"/>
        <v>143052.9739036398</v>
      </c>
      <c r="F33" s="98"/>
      <c r="I33"/>
      <c r="J33"/>
      <c r="K33" s="90"/>
      <c r="L33" s="90"/>
    </row>
    <row r="34" spans="1:12">
      <c r="A34">
        <v>2026</v>
      </c>
      <c r="B34">
        <v>16</v>
      </c>
      <c r="C34" s="7">
        <f t="shared" si="0"/>
        <v>246673.25927849818</v>
      </c>
      <c r="D34" s="90">
        <f t="shared" si="1"/>
        <v>185004.94445887365</v>
      </c>
      <c r="E34" s="90">
        <f t="shared" si="2"/>
        <v>144303.85667792146</v>
      </c>
      <c r="F34" s="98"/>
      <c r="I34"/>
      <c r="J34"/>
      <c r="K34" s="90"/>
      <c r="L34" s="90"/>
    </row>
    <row r="35" spans="1:12">
      <c r="A35">
        <v>2027</v>
      </c>
      <c r="B35">
        <v>17</v>
      </c>
      <c r="C35" s="7">
        <f t="shared" si="0"/>
        <v>248913.57416314131</v>
      </c>
      <c r="D35" s="90">
        <f t="shared" si="1"/>
        <v>186685.18062235598</v>
      </c>
      <c r="E35" s="90">
        <f t="shared" si="2"/>
        <v>145614.44088543768</v>
      </c>
      <c r="I35"/>
      <c r="J35"/>
      <c r="K35" s="90"/>
    </row>
    <row r="36" spans="1:12">
      <c r="A36">
        <v>2028</v>
      </c>
      <c r="B36">
        <v>18</v>
      </c>
      <c r="C36" s="7">
        <f t="shared" si="0"/>
        <v>251259.97293419254</v>
      </c>
      <c r="D36" s="90">
        <f t="shared" si="1"/>
        <v>188444.97970064441</v>
      </c>
      <c r="E36" s="90">
        <f t="shared" si="2"/>
        <v>146987.08416650264</v>
      </c>
      <c r="I36"/>
      <c r="K36" s="90"/>
    </row>
    <row r="37" spans="1:12">
      <c r="A37">
        <v>2029</v>
      </c>
      <c r="B37">
        <v>19</v>
      </c>
      <c r="C37" s="7">
        <f t="shared" si="0"/>
        <v>253716.63118900411</v>
      </c>
      <c r="D37" s="90">
        <f t="shared" si="1"/>
        <v>190287.4733917531</v>
      </c>
      <c r="E37" s="90">
        <f t="shared" si="2"/>
        <v>148424.22924556743</v>
      </c>
      <c r="I37"/>
      <c r="K37" s="90"/>
    </row>
    <row r="38" spans="1:12">
      <c r="A38">
        <v>2030</v>
      </c>
      <c r="B38">
        <v>20</v>
      </c>
      <c r="C38" s="7">
        <f t="shared" si="0"/>
        <v>256287.87494650244</v>
      </c>
      <c r="D38" s="90">
        <f t="shared" si="1"/>
        <v>192215.90620987682</v>
      </c>
      <c r="E38" s="90">
        <f t="shared" si="2"/>
        <v>149928.40684370391</v>
      </c>
      <c r="I38"/>
      <c r="K38" s="90"/>
    </row>
    <row r="39" spans="1:12">
      <c r="A39">
        <v>2031</v>
      </c>
      <c r="B39">
        <v>21</v>
      </c>
      <c r="C39" s="7">
        <f t="shared" si="0"/>
        <v>258978.18579038535</v>
      </c>
      <c r="D39" s="90">
        <f t="shared" si="1"/>
        <v>194233.63934278901</v>
      </c>
      <c r="E39" s="90">
        <f t="shared" si="2"/>
        <v>151502.23868737544</v>
      </c>
      <c r="I39"/>
      <c r="K39" s="90"/>
    </row>
    <row r="40" spans="1:12">
      <c r="A40" t="s">
        <v>201</v>
      </c>
      <c r="C40" s="90"/>
      <c r="D40" s="90"/>
    </row>
    <row r="41" spans="1:12">
      <c r="A41" t="s">
        <v>202</v>
      </c>
      <c r="C41" s="90"/>
      <c r="D41" s="90"/>
    </row>
    <row r="42" spans="1:12">
      <c r="A42" t="s">
        <v>203</v>
      </c>
      <c r="C42" s="90"/>
      <c r="D42" s="90"/>
    </row>
    <row r="43" spans="1:12">
      <c r="C43" s="90"/>
      <c r="D43" s="102"/>
      <c r="E43" s="90"/>
      <c r="F43" s="90"/>
    </row>
    <row r="44" spans="1:12">
      <c r="C44" s="90" t="s">
        <v>75</v>
      </c>
      <c r="D44" s="90" t="s">
        <v>77</v>
      </c>
      <c r="E44" t="s">
        <v>78</v>
      </c>
      <c r="F44" t="s">
        <v>79</v>
      </c>
      <c r="G44" t="s">
        <v>80</v>
      </c>
      <c r="H44" t="s">
        <v>81</v>
      </c>
      <c r="I44" s="90" t="s">
        <v>82</v>
      </c>
    </row>
    <row r="45" spans="1:12">
      <c r="A45" s="72" t="s">
        <v>76</v>
      </c>
      <c r="B45" s="68"/>
      <c r="C45" s="68">
        <v>1</v>
      </c>
      <c r="D45" s="101">
        <f>IF(C$10&lt;=$C45,C19/18,0)</f>
        <v>0</v>
      </c>
      <c r="E45" s="101">
        <f>IF(C$11&lt;=$C45,D19/18,0)</f>
        <v>0</v>
      </c>
      <c r="F45" s="101">
        <f>IF(C$12&lt;=$C45,E19/18,0)</f>
        <v>0</v>
      </c>
      <c r="G45" s="101">
        <f>IF(C$13&lt;=$C45,$E19/18,0)</f>
        <v>0</v>
      </c>
      <c r="H45" s="101">
        <f>IF(C$14&lt;=$C45,$E19/18,0)</f>
        <v>0</v>
      </c>
      <c r="I45" s="104">
        <f>IF(B$4=1,D45,IF(B$4=2,SUM(D45:E45),IF(B$4=3,SUM(D45:F45),IF(B$4=4,SUM(D45:G45),IF(B$4=5,SUM(D45:H45),0)))))</f>
        <v>0</v>
      </c>
    </row>
    <row r="46" spans="1:12">
      <c r="C46">
        <v>2</v>
      </c>
      <c r="D46" s="101">
        <f t="shared" ref="D46:D64" si="3">IF(C$10&lt;=$C46,C20/18,0)</f>
        <v>0</v>
      </c>
      <c r="E46" s="101">
        <f t="shared" ref="E46:E64" si="4">IF(C$11&lt;=$C46,D20/18,0)</f>
        <v>0</v>
      </c>
      <c r="F46" s="101">
        <f t="shared" ref="F46:F64" si="5">IF(C$12&lt;=$C46,E20/18,0)</f>
        <v>0</v>
      </c>
      <c r="G46" s="101">
        <f t="shared" ref="G46:G64" si="6">IF(C$13&lt;=$C46,$E20/18,0)</f>
        <v>0</v>
      </c>
      <c r="H46" s="101">
        <f t="shared" ref="H46:H64" si="7">IF(C$14&lt;=$C46,$E20/18,0)</f>
        <v>0</v>
      </c>
      <c r="I46" s="104">
        <f t="shared" ref="I46:I64" si="8">IF(B$4=1,D46,IF(B$4=2,SUM(D46:E46),IF(B$4=3,SUM(D46:F46),IF(B$4=4,SUM(D46:G46),IF(B$4=5,SUM(D46:H46),0)))))</f>
        <v>0</v>
      </c>
      <c r="J46"/>
    </row>
    <row r="47" spans="1:12">
      <c r="C47">
        <v>3</v>
      </c>
      <c r="D47" s="101">
        <f t="shared" si="3"/>
        <v>0</v>
      </c>
      <c r="E47" s="101">
        <f t="shared" si="4"/>
        <v>0</v>
      </c>
      <c r="F47" s="101">
        <f t="shared" si="5"/>
        <v>0</v>
      </c>
      <c r="G47" s="101">
        <f t="shared" si="6"/>
        <v>0</v>
      </c>
      <c r="H47" s="101">
        <f t="shared" si="7"/>
        <v>0</v>
      </c>
      <c r="I47" s="104">
        <f t="shared" si="8"/>
        <v>0</v>
      </c>
      <c r="J47"/>
    </row>
    <row r="48" spans="1:12">
      <c r="C48">
        <v>4</v>
      </c>
      <c r="D48" s="101">
        <f t="shared" si="3"/>
        <v>12596.050387405159</v>
      </c>
      <c r="E48" s="101">
        <f t="shared" si="4"/>
        <v>0</v>
      </c>
      <c r="F48" s="101">
        <f t="shared" si="5"/>
        <v>0</v>
      </c>
      <c r="G48" s="101">
        <f t="shared" si="6"/>
        <v>0</v>
      </c>
      <c r="H48" s="101">
        <f t="shared" si="7"/>
        <v>0</v>
      </c>
      <c r="I48" s="104">
        <f t="shared" si="8"/>
        <v>12596.050387405159</v>
      </c>
      <c r="J48"/>
    </row>
    <row r="49" spans="3:10">
      <c r="C49">
        <v>5</v>
      </c>
      <c r="D49" s="101">
        <f t="shared" si="3"/>
        <v>12665.19440818387</v>
      </c>
      <c r="E49" s="101">
        <f t="shared" si="4"/>
        <v>0</v>
      </c>
      <c r="F49" s="101">
        <f t="shared" si="5"/>
        <v>0</v>
      </c>
      <c r="G49" s="101">
        <f t="shared" si="6"/>
        <v>0</v>
      </c>
      <c r="H49" s="101">
        <f t="shared" si="7"/>
        <v>0</v>
      </c>
      <c r="I49" s="104">
        <f t="shared" si="8"/>
        <v>12665.19440818387</v>
      </c>
      <c r="J49"/>
    </row>
    <row r="50" spans="3:10">
      <c r="C50">
        <v>6</v>
      </c>
      <c r="D50" s="101">
        <f t="shared" si="3"/>
        <v>12738.007731939975</v>
      </c>
      <c r="E50" s="101">
        <f t="shared" si="4"/>
        <v>9553.5057989549805</v>
      </c>
      <c r="F50" s="101">
        <f t="shared" si="5"/>
        <v>0</v>
      </c>
      <c r="G50" s="101">
        <f t="shared" si="6"/>
        <v>0</v>
      </c>
      <c r="H50" s="101">
        <f t="shared" si="7"/>
        <v>0</v>
      </c>
      <c r="I50" s="104">
        <f t="shared" si="8"/>
        <v>22291.513530894954</v>
      </c>
      <c r="J50"/>
    </row>
    <row r="51" spans="3:10">
      <c r="C51">
        <v>7</v>
      </c>
      <c r="D51" s="101">
        <f t="shared" si="3"/>
        <v>12814.641283382392</v>
      </c>
      <c r="E51" s="101">
        <f t="shared" si="4"/>
        <v>9610.9809625367961</v>
      </c>
      <c r="F51" s="101">
        <f t="shared" si="5"/>
        <v>0</v>
      </c>
      <c r="G51" s="101">
        <f t="shared" si="6"/>
        <v>0</v>
      </c>
      <c r="H51" s="101">
        <f t="shared" si="7"/>
        <v>0</v>
      </c>
      <c r="I51" s="104">
        <f t="shared" si="8"/>
        <v>22425.622245919189</v>
      </c>
    </row>
    <row r="52" spans="3:10">
      <c r="C52">
        <v>8</v>
      </c>
      <c r="D52" s="101">
        <f t="shared" si="3"/>
        <v>12895.251552596681</v>
      </c>
      <c r="E52" s="101">
        <f t="shared" si="4"/>
        <v>9671.4386644475107</v>
      </c>
      <c r="F52" s="101">
        <f t="shared" si="5"/>
        <v>7543.722158269059</v>
      </c>
      <c r="G52" s="101">
        <f t="shared" si="6"/>
        <v>0</v>
      </c>
      <c r="H52" s="101">
        <f t="shared" si="7"/>
        <v>0</v>
      </c>
      <c r="I52" s="104">
        <f t="shared" si="8"/>
        <v>22566.69021704419</v>
      </c>
    </row>
    <row r="53" spans="3:10">
      <c r="C53">
        <v>9</v>
      </c>
      <c r="D53" s="101">
        <f t="shared" si="3"/>
        <v>12980.000788111727</v>
      </c>
      <c r="E53" s="101">
        <f t="shared" si="4"/>
        <v>9735.0005910837954</v>
      </c>
      <c r="F53" s="101">
        <f t="shared" si="5"/>
        <v>7593.3004610453609</v>
      </c>
      <c r="G53" s="101">
        <f t="shared" si="6"/>
        <v>0</v>
      </c>
      <c r="H53" s="101">
        <f t="shared" si="7"/>
        <v>0</v>
      </c>
      <c r="I53" s="104">
        <f t="shared" si="8"/>
        <v>22715.001379195521</v>
      </c>
    </row>
    <row r="54" spans="3:10">
      <c r="C54">
        <v>10</v>
      </c>
      <c r="D54" s="101">
        <f t="shared" si="3"/>
        <v>13069.057196407457</v>
      </c>
      <c r="E54" s="101">
        <f t="shared" si="4"/>
        <v>9801.7928973055932</v>
      </c>
      <c r="F54" s="101">
        <f t="shared" si="5"/>
        <v>7645.3984598983625</v>
      </c>
      <c r="G54" s="101">
        <f t="shared" si="6"/>
        <v>7645.3984598983625</v>
      </c>
      <c r="H54" s="101">
        <f t="shared" si="7"/>
        <v>0</v>
      </c>
      <c r="I54" s="104">
        <f t="shared" si="8"/>
        <v>22870.850093713052</v>
      </c>
    </row>
    <row r="55" spans="3:10">
      <c r="C55">
        <v>11</v>
      </c>
      <c r="D55" s="101">
        <f t="shared" si="3"/>
        <v>13162.595148072614</v>
      </c>
      <c r="E55" s="101">
        <f t="shared" si="4"/>
        <v>9871.9463610544608</v>
      </c>
      <c r="F55" s="101">
        <f t="shared" si="5"/>
        <v>7700.1181616224803</v>
      </c>
      <c r="G55" s="101">
        <f t="shared" si="6"/>
        <v>7700.1181616224803</v>
      </c>
      <c r="H55" s="101">
        <f t="shared" si="7"/>
        <v>0</v>
      </c>
      <c r="I55" s="104">
        <f t="shared" si="8"/>
        <v>23034.541509127077</v>
      </c>
    </row>
    <row r="56" spans="3:10">
      <c r="C56">
        <v>12</v>
      </c>
      <c r="D56" s="101">
        <f t="shared" si="3"/>
        <v>13260.795390828433</v>
      </c>
      <c r="E56" s="101">
        <f t="shared" si="4"/>
        <v>9945.5965431213226</v>
      </c>
      <c r="F56" s="101">
        <f t="shared" si="5"/>
        <v>7757.5653036346321</v>
      </c>
      <c r="G56" s="101">
        <f t="shared" si="6"/>
        <v>7757.5653036346321</v>
      </c>
      <c r="H56" s="101">
        <f t="shared" si="7"/>
        <v>7757.5653036346321</v>
      </c>
      <c r="I56" s="104">
        <f t="shared" si="8"/>
        <v>23206.391933949755</v>
      </c>
    </row>
    <row r="57" spans="3:10">
      <c r="C57">
        <v>13</v>
      </c>
      <c r="D57" s="101">
        <f t="shared" si="3"/>
        <v>13363.845269640813</v>
      </c>
      <c r="E57" s="101">
        <f t="shared" si="4"/>
        <v>10022.88395223061</v>
      </c>
      <c r="F57" s="101">
        <f t="shared" si="5"/>
        <v>7817.8494827398763</v>
      </c>
      <c r="G57" s="101">
        <f t="shared" si="6"/>
        <v>7817.8494827398763</v>
      </c>
      <c r="H57" s="101">
        <f t="shared" si="7"/>
        <v>7817.8494827398763</v>
      </c>
      <c r="I57" s="104">
        <f t="shared" si="8"/>
        <v>23386.729221871421</v>
      </c>
    </row>
    <row r="58" spans="3:10">
      <c r="C58">
        <v>14</v>
      </c>
      <c r="D58" s="101">
        <f t="shared" si="3"/>
        <v>13471.93895415075</v>
      </c>
      <c r="E58" s="101">
        <f t="shared" si="4"/>
        <v>10103.954215613063</v>
      </c>
      <c r="F58" s="101">
        <f t="shared" si="5"/>
        <v>7881.08428817819</v>
      </c>
      <c r="G58" s="101">
        <f t="shared" si="6"/>
        <v>7881.08428817819</v>
      </c>
      <c r="H58" s="101">
        <f t="shared" si="7"/>
        <v>7881.08428817819</v>
      </c>
      <c r="I58" s="104">
        <f t="shared" si="8"/>
        <v>23575.893169763811</v>
      </c>
    </row>
    <row r="59" spans="3:10">
      <c r="C59">
        <v>15</v>
      </c>
      <c r="D59" s="101">
        <f t="shared" si="3"/>
        <v>13585.277673659999</v>
      </c>
      <c r="E59" s="101">
        <f t="shared" si="4"/>
        <v>10188.958255244999</v>
      </c>
      <c r="F59" s="101">
        <f t="shared" si="5"/>
        <v>7947.3874390910996</v>
      </c>
      <c r="G59" s="101">
        <f t="shared" si="6"/>
        <v>7947.3874390910996</v>
      </c>
      <c r="H59" s="101">
        <f t="shared" si="7"/>
        <v>7947.3874390910996</v>
      </c>
      <c r="I59" s="104">
        <f t="shared" si="8"/>
        <v>23774.235928905</v>
      </c>
    </row>
    <row r="60" spans="3:10">
      <c r="C60">
        <v>16</v>
      </c>
      <c r="D60" s="101">
        <f t="shared" si="3"/>
        <v>13704.069959916565</v>
      </c>
      <c r="E60" s="101">
        <f t="shared" si="4"/>
        <v>10278.052469937425</v>
      </c>
      <c r="F60" s="101">
        <f t="shared" si="5"/>
        <v>8016.8809265511918</v>
      </c>
      <c r="G60" s="101">
        <f t="shared" si="6"/>
        <v>8016.8809265511918</v>
      </c>
      <c r="H60" s="101">
        <f t="shared" si="7"/>
        <v>8016.8809265511918</v>
      </c>
      <c r="I60" s="104">
        <f t="shared" si="8"/>
        <v>23982.122429853989</v>
      </c>
    </row>
    <row r="61" spans="3:10">
      <c r="C61">
        <v>17</v>
      </c>
      <c r="D61" s="101">
        <f t="shared" si="3"/>
        <v>13828.531897952294</v>
      </c>
      <c r="E61" s="101">
        <f t="shared" si="4"/>
        <v>10371.398923464221</v>
      </c>
      <c r="F61" s="101">
        <f t="shared" si="5"/>
        <v>8089.6911603020935</v>
      </c>
      <c r="G61" s="101">
        <f t="shared" si="6"/>
        <v>8089.6911603020935</v>
      </c>
      <c r="H61" s="101">
        <f t="shared" si="7"/>
        <v>8089.6911603020935</v>
      </c>
      <c r="I61" s="104">
        <f t="shared" si="8"/>
        <v>24199.930821416514</v>
      </c>
    </row>
    <row r="62" spans="3:10">
      <c r="C62">
        <v>18</v>
      </c>
      <c r="D62" s="101">
        <f t="shared" si="3"/>
        <v>13958.88738523292</v>
      </c>
      <c r="E62" s="101">
        <f t="shared" si="4"/>
        <v>10469.16553892469</v>
      </c>
      <c r="F62" s="101">
        <f t="shared" si="5"/>
        <v>8165.9491203612579</v>
      </c>
      <c r="G62" s="101">
        <f t="shared" si="6"/>
        <v>8165.9491203612579</v>
      </c>
      <c r="H62" s="101">
        <f t="shared" si="7"/>
        <v>8165.9491203612579</v>
      </c>
      <c r="I62" s="104">
        <f t="shared" si="8"/>
        <v>24428.052924157608</v>
      </c>
    </row>
    <row r="63" spans="3:10">
      <c r="C63">
        <v>19</v>
      </c>
      <c r="D63" s="101">
        <f t="shared" si="3"/>
        <v>14095.368399389117</v>
      </c>
      <c r="E63" s="101">
        <f t="shared" si="4"/>
        <v>10571.526299541838</v>
      </c>
      <c r="F63" s="101">
        <f t="shared" si="5"/>
        <v>8245.7905136426343</v>
      </c>
      <c r="G63" s="101">
        <f t="shared" si="6"/>
        <v>8245.7905136426343</v>
      </c>
      <c r="H63" s="101">
        <f t="shared" si="7"/>
        <v>8245.7905136426343</v>
      </c>
      <c r="I63" s="104">
        <f t="shared" si="8"/>
        <v>24666.894698930955</v>
      </c>
    </row>
    <row r="64" spans="3:10">
      <c r="C64">
        <v>20</v>
      </c>
      <c r="D64" s="101">
        <f t="shared" si="3"/>
        <v>14238.215274805691</v>
      </c>
      <c r="E64" s="101">
        <f t="shared" si="4"/>
        <v>10678.661456104268</v>
      </c>
      <c r="F64" s="101">
        <f t="shared" si="5"/>
        <v>8329.3559357613285</v>
      </c>
      <c r="G64" s="101">
        <f t="shared" si="6"/>
        <v>8329.3559357613285</v>
      </c>
      <c r="H64" s="101">
        <f t="shared" si="7"/>
        <v>8329.3559357613285</v>
      </c>
      <c r="I64" s="104">
        <f t="shared" si="8"/>
        <v>24916.876730909957</v>
      </c>
    </row>
  </sheetData>
  <phoneticPr fontId="2" type="noConversion"/>
  <pageMargins left="0.7" right="0.7" top="0.75" bottom="0.75" header="0.3" footer="0.3"/>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sheetPr codeName="Sheet7" enableFormatConditionsCalculation="0"/>
  <dimension ref="A1:D46"/>
  <sheetViews>
    <sheetView workbookViewId="0">
      <selection activeCell="B40" sqref="B40"/>
    </sheetView>
  </sheetViews>
  <sheetFormatPr defaultColWidth="8.85546875" defaultRowHeight="15"/>
  <cols>
    <col min="1" max="1" width="35.85546875" customWidth="1"/>
    <col min="2" max="2" width="19.7109375" customWidth="1"/>
  </cols>
  <sheetData>
    <row r="1" spans="1:4">
      <c r="A1" t="s">
        <v>290</v>
      </c>
    </row>
    <row r="2" spans="1:4" ht="45">
      <c r="A2" s="60" t="s">
        <v>192</v>
      </c>
      <c r="B2" s="57"/>
    </row>
    <row r="3" spans="1:4">
      <c r="A3" s="57" t="s">
        <v>166</v>
      </c>
      <c r="B3" s="57"/>
    </row>
    <row r="4" spans="1:4">
      <c r="A4" s="57" t="s">
        <v>167</v>
      </c>
      <c r="B4" s="57"/>
    </row>
    <row r="5" spans="1:4" ht="45">
      <c r="A5" s="60" t="s">
        <v>102</v>
      </c>
      <c r="B5" s="57"/>
    </row>
    <row r="6" spans="1:4">
      <c r="A6" s="60" t="s">
        <v>103</v>
      </c>
      <c r="B6" s="60"/>
    </row>
    <row r="7" spans="1:4" ht="30">
      <c r="A7" s="57" t="s">
        <v>168</v>
      </c>
      <c r="B7" s="57"/>
    </row>
    <row r="8" spans="1:4">
      <c r="A8" s="57" t="s">
        <v>299</v>
      </c>
      <c r="B8">
        <v>29</v>
      </c>
    </row>
    <row r="9" spans="1:4">
      <c r="A9" s="57" t="s">
        <v>300</v>
      </c>
      <c r="B9">
        <v>65</v>
      </c>
    </row>
    <row r="10" spans="1:4">
      <c r="A10" s="60" t="s">
        <v>194</v>
      </c>
      <c r="B10">
        <v>0.04</v>
      </c>
    </row>
    <row r="12" spans="1:4">
      <c r="A12" s="62" t="s">
        <v>291</v>
      </c>
      <c r="B12" t="s">
        <v>294</v>
      </c>
      <c r="C12" t="s">
        <v>292</v>
      </c>
      <c r="D12" t="s">
        <v>293</v>
      </c>
    </row>
    <row r="13" spans="1:4">
      <c r="A13" s="57" t="s">
        <v>295</v>
      </c>
      <c r="B13">
        <v>50000</v>
      </c>
      <c r="C13">
        <f>B13</f>
        <v>50000</v>
      </c>
      <c r="D13">
        <f>(C15*(1+B16)^B18)+(C14*(1+B17)^B18)</f>
        <v>385584.05354357476</v>
      </c>
    </row>
    <row r="14" spans="1:4">
      <c r="A14" s="57" t="s">
        <v>182</v>
      </c>
      <c r="B14">
        <v>0.9</v>
      </c>
      <c r="C14">
        <f>B14*B13</f>
        <v>45000</v>
      </c>
    </row>
    <row r="15" spans="1:4">
      <c r="A15" s="57" t="s">
        <v>183</v>
      </c>
      <c r="B15">
        <v>0.1</v>
      </c>
      <c r="C15">
        <f>B15*B13</f>
        <v>5000</v>
      </c>
    </row>
    <row r="16" spans="1:4">
      <c r="A16" s="57" t="s">
        <v>296</v>
      </c>
      <c r="B16">
        <f>B44</f>
        <v>9.3234884448861299E-2</v>
      </c>
    </row>
    <row r="17" spans="1:2">
      <c r="A17" s="57" t="s">
        <v>297</v>
      </c>
      <c r="B17">
        <f>D44</f>
        <v>5.013075219826435E-2</v>
      </c>
    </row>
    <row r="18" spans="1:2">
      <c r="A18" s="57" t="s">
        <v>298</v>
      </c>
      <c r="B18">
        <f>B9-B8</f>
        <v>36</v>
      </c>
    </row>
    <row r="19" spans="1:2">
      <c r="A19" s="57" t="s">
        <v>173</v>
      </c>
    </row>
    <row r="20" spans="1:2">
      <c r="A20" s="57" t="s">
        <v>184</v>
      </c>
    </row>
    <row r="21" spans="1:2">
      <c r="A21" s="57" t="s">
        <v>185</v>
      </c>
    </row>
    <row r="22" spans="1:2">
      <c r="A22" s="57" t="s">
        <v>94</v>
      </c>
    </row>
    <row r="23" spans="1:2">
      <c r="A23" s="57" t="s">
        <v>186</v>
      </c>
    </row>
    <row r="24" spans="1:2">
      <c r="A24" s="57" t="s">
        <v>187</v>
      </c>
    </row>
    <row r="25" spans="1:2">
      <c r="A25" s="57" t="s">
        <v>179</v>
      </c>
    </row>
    <row r="26" spans="1:2">
      <c r="A26" s="57" t="s">
        <v>188</v>
      </c>
    </row>
    <row r="27" spans="1:2">
      <c r="A27" s="57" t="s">
        <v>189</v>
      </c>
    </row>
    <row r="29" spans="1:2">
      <c r="A29" s="62" t="s">
        <v>190</v>
      </c>
    </row>
    <row r="30" spans="1:2" ht="30">
      <c r="A30" s="60" t="s">
        <v>104</v>
      </c>
      <c r="B30">
        <v>0.1</v>
      </c>
    </row>
    <row r="31" spans="1:2">
      <c r="A31" s="57" t="s">
        <v>185</v>
      </c>
      <c r="B31">
        <v>0.1</v>
      </c>
    </row>
    <row r="32" spans="1:2">
      <c r="A32" s="57" t="s">
        <v>184</v>
      </c>
      <c r="B32">
        <v>0.9</v>
      </c>
    </row>
    <row r="33" spans="1:4" ht="30">
      <c r="A33" s="60" t="s">
        <v>193</v>
      </c>
      <c r="B33">
        <v>0.5</v>
      </c>
    </row>
    <row r="34" spans="1:4">
      <c r="A34" s="60" t="s">
        <v>194</v>
      </c>
      <c r="B34">
        <v>3.5000000000000003E-2</v>
      </c>
    </row>
    <row r="35" spans="1:4">
      <c r="A35" s="57" t="s">
        <v>296</v>
      </c>
      <c r="B35">
        <v>9.3234884448861299E-2</v>
      </c>
    </row>
    <row r="36" spans="1:4">
      <c r="A36" s="57" t="s">
        <v>297</v>
      </c>
      <c r="B36">
        <v>5.013075219826435E-2</v>
      </c>
    </row>
    <row r="37" spans="1:4">
      <c r="A37" t="s">
        <v>298</v>
      </c>
      <c r="B37">
        <v>36</v>
      </c>
    </row>
    <row r="38" spans="1:4">
      <c r="A38" s="60" t="s">
        <v>103</v>
      </c>
      <c r="B38">
        <v>100000</v>
      </c>
    </row>
    <row r="39" spans="1:4">
      <c r="A39" s="60" t="s">
        <v>105</v>
      </c>
      <c r="B39">
        <f>(IF(B30*B38*(1+B33)&gt;=16500, 16500,B30*B38*(1+B33)))*B31*((((1+B36)^B37-(1+B34)^B37))/(B36-B34))+(IF(B30*B38*(1+B33)&gt;=16500, 16500,B30*B38*(1+B33)))*B32*((((1+B35)^B37-(1+B34)^B37))/(B35-B34))</f>
        <v>5173866.5362940123</v>
      </c>
    </row>
    <row r="42" spans="1:4">
      <c r="A42" t="s">
        <v>191</v>
      </c>
    </row>
    <row r="43" spans="1:4" ht="15.75">
      <c r="A43" t="s">
        <v>301</v>
      </c>
      <c r="B43" s="61" t="s">
        <v>305</v>
      </c>
      <c r="C43" s="61" t="s">
        <v>306</v>
      </c>
      <c r="D43" s="61" t="s">
        <v>307</v>
      </c>
    </row>
    <row r="44" spans="1:4">
      <c r="A44" t="s">
        <v>302</v>
      </c>
      <c r="B44">
        <v>9.3234884448861299E-2</v>
      </c>
      <c r="C44">
        <v>3.6562675742123574E-2</v>
      </c>
      <c r="D44">
        <v>5.013075219826435E-2</v>
      </c>
    </row>
    <row r="45" spans="1:4">
      <c r="A45" t="s">
        <v>303</v>
      </c>
      <c r="B45">
        <v>9.6741651412089569E-2</v>
      </c>
      <c r="C45">
        <v>5.2321832414237823E-2</v>
      </c>
      <c r="D45">
        <v>6.5802834045570968E-2</v>
      </c>
    </row>
    <row r="46" spans="1:4">
      <c r="A46" t="s">
        <v>304</v>
      </c>
      <c r="B46">
        <v>1.3784586866300685E-2</v>
      </c>
      <c r="C46">
        <v>2.1638474669053442E-2</v>
      </c>
      <c r="D46">
        <v>5.486613237092719E-2</v>
      </c>
    </row>
  </sheetData>
  <phoneticPr fontId="2" type="noConversion"/>
  <pageMargins left="0.7" right="0.7" top="0.75" bottom="0.75" header="0.3" footer="0.3"/>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sheetPr codeName="Sheet8" enableFormatConditionsCalculation="0"/>
  <dimension ref="A1:B25"/>
  <sheetViews>
    <sheetView workbookViewId="0">
      <selection activeCell="A26" sqref="A26"/>
    </sheetView>
  </sheetViews>
  <sheetFormatPr defaultColWidth="8.85546875" defaultRowHeight="15"/>
  <cols>
    <col min="1" max="1" width="26.7109375" bestFit="1" customWidth="1"/>
  </cols>
  <sheetData>
    <row r="1" spans="1:2">
      <c r="A1" t="s">
        <v>90</v>
      </c>
    </row>
    <row r="2" spans="1:2">
      <c r="A2" t="s">
        <v>91</v>
      </c>
    </row>
    <row r="3" spans="1:2">
      <c r="A3" t="s">
        <v>92</v>
      </c>
    </row>
    <row r="4" spans="1:2">
      <c r="A4" t="s">
        <v>93</v>
      </c>
    </row>
    <row r="6" spans="1:2">
      <c r="A6" t="s">
        <v>94</v>
      </c>
    </row>
    <row r="7" spans="1:2">
      <c r="A7" t="s">
        <v>95</v>
      </c>
      <c r="B7">
        <v>5000</v>
      </c>
    </row>
    <row r="8" spans="1:2">
      <c r="A8" t="s">
        <v>96</v>
      </c>
    </row>
    <row r="9" spans="1:2">
      <c r="A9" t="s">
        <v>170</v>
      </c>
    </row>
    <row r="10" spans="1:2">
      <c r="A10" t="s">
        <v>171</v>
      </c>
    </row>
    <row r="11" spans="1:2">
      <c r="A11" t="s">
        <v>169</v>
      </c>
    </row>
    <row r="12" spans="1:2">
      <c r="A12" t="s">
        <v>172</v>
      </c>
    </row>
    <row r="13" spans="1:2">
      <c r="A13" t="s">
        <v>175</v>
      </c>
    </row>
    <row r="14" spans="1:2">
      <c r="A14" t="s">
        <v>176</v>
      </c>
    </row>
    <row r="16" spans="1:2">
      <c r="A16" t="s">
        <v>173</v>
      </c>
    </row>
    <row r="17" spans="1:2">
      <c r="A17" t="s">
        <v>174</v>
      </c>
    </row>
    <row r="18" spans="1:2">
      <c r="A18" t="s">
        <v>95</v>
      </c>
      <c r="B18">
        <v>16500</v>
      </c>
    </row>
    <row r="20" spans="1:2">
      <c r="A20" t="s">
        <v>177</v>
      </c>
    </row>
    <row r="22" spans="1:2">
      <c r="A22" t="s">
        <v>178</v>
      </c>
    </row>
    <row r="25" spans="1:2">
      <c r="A25" t="s">
        <v>179</v>
      </c>
    </row>
  </sheetData>
  <phoneticPr fontId="2" type="noConversion"/>
  <pageMargins left="0.7" right="0.7" top="0.75" bottom="0.75" header="0.3" footer="0.3"/>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sheetPr codeName="Sheet9" enableFormatConditionsCalculation="0"/>
  <dimension ref="A2:G8"/>
  <sheetViews>
    <sheetView workbookViewId="0">
      <selection activeCell="F18" sqref="F18"/>
    </sheetView>
  </sheetViews>
  <sheetFormatPr defaultColWidth="8.85546875" defaultRowHeight="15"/>
  <cols>
    <col min="1" max="1" width="9.28515625" bestFit="1" customWidth="1"/>
    <col min="6" max="6" width="12.7109375" bestFit="1" customWidth="1"/>
  </cols>
  <sheetData>
    <row r="2" spans="1:7">
      <c r="A2" t="s">
        <v>118</v>
      </c>
      <c r="B2" t="s">
        <v>119</v>
      </c>
      <c r="C2" t="s">
        <v>120</v>
      </c>
      <c r="D2" t="s">
        <v>121</v>
      </c>
      <c r="E2" t="s">
        <v>122</v>
      </c>
      <c r="F2" t="s">
        <v>123</v>
      </c>
      <c r="G2" t="s">
        <v>124</v>
      </c>
    </row>
    <row r="3" spans="1:7">
      <c r="A3" s="10">
        <v>40634</v>
      </c>
      <c r="B3" s="11">
        <v>12321.02</v>
      </c>
      <c r="C3" s="11">
        <v>12499.03</v>
      </c>
      <c r="D3" s="11">
        <v>12185.09</v>
      </c>
      <c r="E3" s="11">
        <v>12270.99</v>
      </c>
      <c r="F3" s="9">
        <v>4396454400</v>
      </c>
      <c r="G3" s="11">
        <v>12270.99</v>
      </c>
    </row>
    <row r="5" spans="1:7">
      <c r="A5" s="10">
        <v>29677</v>
      </c>
      <c r="B5" s="11">
        <v>1003.87</v>
      </c>
      <c r="C5" s="11">
        <v>1030.98</v>
      </c>
      <c r="D5">
        <v>981.81</v>
      </c>
      <c r="E5">
        <v>997.75</v>
      </c>
      <c r="F5" s="9">
        <v>55782800</v>
      </c>
      <c r="G5">
        <v>997.75</v>
      </c>
    </row>
    <row r="6" spans="1:7">
      <c r="A6" s="10"/>
      <c r="B6" s="11"/>
      <c r="C6" s="11"/>
      <c r="F6" s="9"/>
    </row>
    <row r="7" spans="1:7">
      <c r="A7" s="28" t="s">
        <v>234</v>
      </c>
      <c r="B7" s="11"/>
      <c r="C7" s="11"/>
      <c r="F7" s="9"/>
    </row>
    <row r="8" spans="1:7">
      <c r="A8" s="29" t="s">
        <v>235</v>
      </c>
      <c r="B8" s="11"/>
      <c r="C8" s="11"/>
      <c r="F8" s="9"/>
    </row>
  </sheetData>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User Interface</vt:lpstr>
      <vt:lpstr>Mortgage Inputs</vt:lpstr>
      <vt:lpstr>Payments for mortgage</vt:lpstr>
      <vt:lpstr>Tax Rates</vt:lpstr>
      <vt:lpstr>Assumptions and Sources</vt:lpstr>
      <vt:lpstr>Child data</vt:lpstr>
      <vt:lpstr>Retirement Notes 1</vt:lpstr>
      <vt:lpstr>Retirement Notes 2</vt:lpstr>
      <vt:lpstr>Stock Market</vt:lpstr>
      <vt:lpstr>Payments per mo. OLD</vt:lpstr>
      <vt:lpstr>'Mortgage Inputs'!_1_Year_Treasury_Bill_Rate</vt:lpstr>
      <vt:lpstr>'Mortgage Inputs'!Data</vt:lpstr>
      <vt:lpstr>HeadOfHousehold</vt:lpstr>
      <vt:lpstr>MarriedFilingJointly</vt:lpstr>
      <vt:lpstr>MarriedFilingSeparately</vt:lpstr>
      <vt:lpstr>Single</vt:lpstr>
      <vt:lpstr>tax</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Tashina Charagi</cp:lastModifiedBy>
  <dcterms:created xsi:type="dcterms:W3CDTF">2011-04-07T02:57:52Z</dcterms:created>
  <dcterms:modified xsi:type="dcterms:W3CDTF">2011-05-04T12:52:25Z</dcterms:modified>
</cp:coreProperties>
</file>